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Zadání" sheetId="1" r:id="rId1"/>
    <sheet name="Příprava" sheetId="4" r:id="rId2"/>
    <sheet name="Příprava-řešení" sheetId="5" r:id="rId3"/>
    <sheet name="Řešení" sheetId="6" r:id="rId4"/>
  </sheets>
  <calcPr calcId="144525"/>
</workbook>
</file>

<file path=xl/calcChain.xml><?xml version="1.0" encoding="utf-8"?>
<calcChain xmlns="http://schemas.openxmlformats.org/spreadsheetml/2006/main">
  <c r="D78" i="6" l="1"/>
  <c r="D79" i="6" s="1"/>
  <c r="E78" i="6"/>
  <c r="E79" i="6"/>
  <c r="C79" i="6"/>
  <c r="C78" i="6"/>
  <c r="D77" i="6"/>
  <c r="E77" i="6"/>
  <c r="C77" i="6"/>
  <c r="D74" i="6"/>
  <c r="E74" i="6"/>
  <c r="C74" i="6"/>
  <c r="D73" i="6"/>
  <c r="F73" i="6" s="1"/>
  <c r="E73" i="6"/>
  <c r="C73" i="6"/>
  <c r="D72" i="6"/>
  <c r="E72" i="6"/>
  <c r="F72" i="6" s="1"/>
  <c r="C72" i="6"/>
  <c r="D71" i="6"/>
  <c r="E71" i="6"/>
  <c r="C71" i="6"/>
  <c r="F70" i="6"/>
  <c r="D70" i="6"/>
  <c r="E70" i="6"/>
  <c r="C70" i="6"/>
  <c r="F69" i="6"/>
  <c r="D69" i="6"/>
  <c r="E69" i="6"/>
  <c r="C69" i="6"/>
  <c r="E66" i="6"/>
  <c r="D66" i="6"/>
  <c r="C66" i="6"/>
  <c r="D65" i="6"/>
  <c r="E65" i="6"/>
  <c r="C65" i="6"/>
  <c r="D64" i="6"/>
  <c r="E64" i="6"/>
  <c r="C64" i="6"/>
  <c r="D63" i="6"/>
  <c r="E63" i="6"/>
  <c r="C63" i="6"/>
  <c r="D62" i="6"/>
  <c r="E62" i="6"/>
  <c r="C62" i="6"/>
  <c r="D59" i="6"/>
  <c r="E59" i="6"/>
  <c r="D60" i="6"/>
  <c r="E60" i="6"/>
  <c r="D61" i="6"/>
  <c r="E61" i="6"/>
  <c r="C61" i="6"/>
  <c r="C60" i="6"/>
  <c r="C59" i="6"/>
  <c r="H61" i="6"/>
  <c r="H60" i="6"/>
  <c r="D53" i="6"/>
  <c r="F53" i="6" s="1"/>
  <c r="E53" i="6"/>
  <c r="C53" i="6"/>
  <c r="D52" i="6"/>
  <c r="E52" i="6"/>
  <c r="C52" i="6"/>
  <c r="D51" i="6"/>
  <c r="E51" i="6"/>
  <c r="C51" i="6"/>
  <c r="D50" i="6"/>
  <c r="F50" i="6" s="1"/>
  <c r="E50" i="6"/>
  <c r="C50" i="6"/>
  <c r="D49" i="6"/>
  <c r="E49" i="6"/>
  <c r="C49" i="6"/>
  <c r="F48" i="6"/>
  <c r="D48" i="6"/>
  <c r="E48" i="6"/>
  <c r="C48" i="6"/>
  <c r="D45" i="6"/>
  <c r="E45" i="6"/>
  <c r="C45" i="6"/>
  <c r="D44" i="6"/>
  <c r="E44" i="6"/>
  <c r="C44" i="6"/>
  <c r="D43" i="6"/>
  <c r="E43" i="6"/>
  <c r="C43" i="6"/>
  <c r="D42" i="6"/>
  <c r="E42" i="6"/>
  <c r="C42" i="6"/>
  <c r="D41" i="6"/>
  <c r="E41" i="6"/>
  <c r="C41" i="6"/>
  <c r="H40" i="6"/>
  <c r="H39" i="6"/>
  <c r="D38" i="6"/>
  <c r="E38" i="6"/>
  <c r="D39" i="6"/>
  <c r="E39" i="6"/>
  <c r="D40" i="6"/>
  <c r="E40" i="6"/>
  <c r="C40" i="6"/>
  <c r="C39" i="6"/>
  <c r="C38" i="6"/>
  <c r="F74" i="6" l="1"/>
  <c r="F71" i="6"/>
  <c r="F52" i="6"/>
  <c r="F51" i="6"/>
  <c r="F49" i="6"/>
</calcChain>
</file>

<file path=xl/sharedStrings.xml><?xml version="1.0" encoding="utf-8"?>
<sst xmlns="http://schemas.openxmlformats.org/spreadsheetml/2006/main" count="194" uniqueCount="48">
  <si>
    <t>Praktický list</t>
  </si>
  <si>
    <t>Číslo:</t>
  </si>
  <si>
    <t>Druh:</t>
  </si>
  <si>
    <t>Proveďte úplnou kalkulaci nákladů. Sestavte rozpočet nákladů a zisku při původní</t>
  </si>
  <si>
    <t>i změněné struktuře výroby.</t>
  </si>
  <si>
    <t>Sestavte neúplnou kalkulaci nákladů a rozhodněte o optimálním výrobním portfoliu.</t>
  </si>
  <si>
    <t>Zadání</t>
  </si>
  <si>
    <t>C</t>
  </si>
  <si>
    <t>D</t>
  </si>
  <si>
    <t>E</t>
  </si>
  <si>
    <t>Výroba v ks</t>
  </si>
  <si>
    <t>Přímý materiál</t>
  </si>
  <si>
    <t>Přímé mzdy</t>
  </si>
  <si>
    <t>Ostatní přímé náklady</t>
  </si>
  <si>
    <t>Cena</t>
  </si>
  <si>
    <t>Úplná</t>
  </si>
  <si>
    <t>kalkulace</t>
  </si>
  <si>
    <t>Režie</t>
  </si>
  <si>
    <t>Celkové vlastní náklady</t>
  </si>
  <si>
    <t>Zisk</t>
  </si>
  <si>
    <t>Rentabilita v %</t>
  </si>
  <si>
    <t>Mzdy</t>
  </si>
  <si>
    <t>Přirážka</t>
  </si>
  <si>
    <t>*</t>
  </si>
  <si>
    <t>Rozpočet</t>
  </si>
  <si>
    <t>Počet kusů</t>
  </si>
  <si>
    <t>Tržby</t>
  </si>
  <si>
    <t>Přímé náklady</t>
  </si>
  <si>
    <t>z toho mzdy</t>
  </si>
  <si>
    <t>Celkem</t>
  </si>
  <si>
    <t>Změna</t>
  </si>
  <si>
    <t>Nová výroba</t>
  </si>
  <si>
    <t xml:space="preserve">Neúplná </t>
  </si>
  <si>
    <t>Výrobek</t>
  </si>
  <si>
    <t>Cena na 1 ks</t>
  </si>
  <si>
    <t>Hrubé rozpětí</t>
  </si>
  <si>
    <t>Pořadí výrobků</t>
  </si>
  <si>
    <t>3.</t>
  </si>
  <si>
    <t>1.</t>
  </si>
  <si>
    <t>2.</t>
  </si>
  <si>
    <t>Změnou složení počtu vyráběných kusů</t>
  </si>
  <si>
    <t>nedošlo k navýšení zisku, ale naopak k jeho dalšímu snížení.</t>
  </si>
  <si>
    <t>Důvodem je špatné rozhodnutí o omezení výroby výrobku E.</t>
  </si>
  <si>
    <t>Neúplná kalkulace ukazuje, že nejvíce bychom ve výrobě měli</t>
  </si>
  <si>
    <t>preferovat výrobek E, následně výrobek D a poté teprve výrobek C.</t>
  </si>
  <si>
    <t>Příklad ukazuje nevýhodu úplné kalkulace pro rozhodnutí o vyráběném sortimentu.</t>
  </si>
  <si>
    <t>Tuto nevýhodu můžeme vyřešit pomocí neúplné kalkulace nákladů.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</si>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</sst>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1" fillId="0" borderId="5" xfId="0" applyFont="1" applyBorder="1"/>
    <xf numFmtId="3" fontId="1" fillId="0" borderId="5" xfId="0" applyNumberFormat="1" applyFont="1" applyBorder="1"/>
    <xf numFmtId="0" fontId="3" fillId="0" borderId="0" xfId="0" applyFont="1"/>
    <xf numFmtId="0" fontId="4" fillId="0" borderId="0" xfId="0" applyFont="1"/>
    <xf numFmtId="0" fontId="1" fillId="2" borderId="5" xfId="0" applyFont="1" applyFill="1" applyBorder="1" applyAlignment="1">
      <alignment horizontal="right"/>
    </xf>
    <xf numFmtId="9" fontId="1" fillId="0" borderId="5" xfId="0" applyNumberFormat="1" applyFont="1" applyBorder="1"/>
    <xf numFmtId="10" fontId="1" fillId="0" borderId="5" xfId="0" applyNumberFormat="1" applyFont="1" applyBorder="1"/>
    <xf numFmtId="2" fontId="1" fillId="0" borderId="5" xfId="0" applyNumberFormat="1" applyFont="1" applyBorder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24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24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476250</xdr:colOff>
          <xdr:row>24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476250</xdr:colOff>
          <xdr:row>24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2" sqref="B2:B4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 s="1" t="s">
        <v>1</v>
      </c>
      <c r="B2" s="14">
        <v>20</v>
      </c>
    </row>
    <row r="3" spans="1:2" x14ac:dyDescent="0.25">
      <c r="A3" s="1" t="s">
        <v>2</v>
      </c>
      <c r="B3" s="14" t="s">
        <v>47</v>
      </c>
    </row>
    <row r="4" spans="1:2" x14ac:dyDescent="0.25">
      <c r="B4" s="14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24</xdr:row>
                <xdr:rowOff>123825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workbookViewId="0">
      <selection activeCell="B2" sqref="B2:B4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 s="1" t="s">
        <v>1</v>
      </c>
      <c r="B2" s="14">
        <v>20</v>
      </c>
    </row>
    <row r="3" spans="1:2" x14ac:dyDescent="0.25">
      <c r="A3" s="1" t="s">
        <v>2</v>
      </c>
      <c r="B3" s="14" t="s">
        <v>47</v>
      </c>
    </row>
    <row r="4" spans="1:2" x14ac:dyDescent="0.25">
      <c r="B4" s="14"/>
    </row>
    <row r="26" spans="1:12" x14ac:dyDescent="0.25">
      <c r="A26" s="1"/>
      <c r="B26" s="1" t="s">
        <v>3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 t="s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24</xdr:row>
                <xdr:rowOff>123825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workbookViewId="0">
      <selection activeCell="B2" sqref="B2:B4"/>
    </sheetView>
  </sheetViews>
  <sheetFormatPr defaultRowHeight="15" x14ac:dyDescent="0.25"/>
  <cols>
    <col min="1" max="1" width="12.5703125" bestFit="1" customWidth="1"/>
    <col min="2" max="2" width="25.8554687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4">
        <v>20</v>
      </c>
    </row>
    <row r="3" spans="1:2" x14ac:dyDescent="0.25">
      <c r="A3" s="1" t="s">
        <v>2</v>
      </c>
      <c r="B3" s="14" t="s">
        <v>47</v>
      </c>
    </row>
    <row r="4" spans="1:2" x14ac:dyDescent="0.25">
      <c r="B4" s="14"/>
    </row>
    <row r="26" spans="1:12" x14ac:dyDescent="0.25">
      <c r="A26" s="1"/>
      <c r="B26" s="1" t="s">
        <v>3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 t="s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 t="s">
        <v>6</v>
      </c>
      <c r="B30" s="2"/>
      <c r="C30" s="3" t="s">
        <v>7</v>
      </c>
      <c r="D30" s="3" t="s">
        <v>8</v>
      </c>
      <c r="E30" s="3" t="s">
        <v>9</v>
      </c>
      <c r="F30" s="1"/>
      <c r="G30" s="1"/>
      <c r="H30" s="1"/>
      <c r="I30" s="1"/>
      <c r="J30" s="1"/>
      <c r="K30" s="1"/>
      <c r="L30" s="1"/>
    </row>
    <row r="31" spans="1:12" ht="15.75" thickBot="1" x14ac:dyDescent="0.3">
      <c r="A31" s="1"/>
      <c r="B31" s="4" t="s">
        <v>10</v>
      </c>
      <c r="C31" s="5">
        <v>1000</v>
      </c>
      <c r="D31" s="5">
        <v>800</v>
      </c>
      <c r="E31" s="5">
        <v>900</v>
      </c>
      <c r="F31" s="1"/>
      <c r="G31" s="6" t="s">
        <v>17</v>
      </c>
      <c r="H31" s="7">
        <v>264000</v>
      </c>
      <c r="I31" s="1"/>
      <c r="J31" s="1"/>
      <c r="K31" s="1"/>
      <c r="L31" s="1"/>
    </row>
    <row r="32" spans="1:12" ht="15.75" thickBot="1" x14ac:dyDescent="0.3">
      <c r="A32" s="1"/>
      <c r="B32" s="4" t="s">
        <v>11</v>
      </c>
      <c r="C32" s="5">
        <v>70</v>
      </c>
      <c r="D32" s="5">
        <v>40</v>
      </c>
      <c r="E32" s="5">
        <v>10</v>
      </c>
      <c r="F32" s="1"/>
      <c r="G32" s="1"/>
      <c r="H32" s="1"/>
      <c r="I32" s="1"/>
      <c r="J32" s="1"/>
      <c r="K32" s="1"/>
      <c r="L32" s="1"/>
    </row>
    <row r="33" spans="1:12" ht="15.75" thickBot="1" x14ac:dyDescent="0.3">
      <c r="A33" s="1"/>
      <c r="B33" s="4" t="s">
        <v>12</v>
      </c>
      <c r="C33" s="5">
        <v>20</v>
      </c>
      <c r="D33" s="5">
        <v>50</v>
      </c>
      <c r="E33" s="5">
        <v>80</v>
      </c>
      <c r="F33" s="1"/>
      <c r="G33" s="1"/>
      <c r="H33" s="1"/>
      <c r="I33" s="1"/>
      <c r="J33" s="1"/>
      <c r="K33" s="1"/>
      <c r="L33" s="1"/>
    </row>
    <row r="34" spans="1:12" ht="15.75" thickBot="1" x14ac:dyDescent="0.3">
      <c r="A34" s="1"/>
      <c r="B34" s="4" t="s">
        <v>13</v>
      </c>
      <c r="C34" s="5">
        <v>25</v>
      </c>
      <c r="D34" s="5">
        <v>25</v>
      </c>
      <c r="E34" s="5">
        <v>25</v>
      </c>
      <c r="F34" s="1"/>
      <c r="G34" s="1"/>
      <c r="H34" s="1"/>
      <c r="I34" s="1"/>
      <c r="J34" s="1"/>
      <c r="K34" s="1"/>
      <c r="L34" s="1"/>
    </row>
    <row r="35" spans="1:12" ht="15.75" thickBot="1" x14ac:dyDescent="0.3">
      <c r="A35" s="1"/>
      <c r="B35" s="4" t="s">
        <v>14</v>
      </c>
      <c r="C35" s="5">
        <v>185</v>
      </c>
      <c r="D35" s="5">
        <v>255</v>
      </c>
      <c r="E35" s="5">
        <v>265</v>
      </c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 t="s">
        <v>15</v>
      </c>
      <c r="B37" s="6"/>
      <c r="C37" s="6" t="s">
        <v>7</v>
      </c>
      <c r="D37" s="6" t="s">
        <v>8</v>
      </c>
      <c r="E37" s="6" t="s">
        <v>9</v>
      </c>
      <c r="F37" s="1"/>
      <c r="G37" s="1"/>
      <c r="H37" s="1"/>
      <c r="I37" s="1"/>
      <c r="J37" s="1"/>
      <c r="K37" s="8" t="s">
        <v>23</v>
      </c>
      <c r="L37" s="1"/>
    </row>
    <row r="38" spans="1:12" x14ac:dyDescent="0.25">
      <c r="A38" s="1" t="s">
        <v>16</v>
      </c>
      <c r="B38" s="6" t="s">
        <v>11</v>
      </c>
      <c r="C38" s="6"/>
      <c r="D38" s="6"/>
      <c r="E38" s="6"/>
      <c r="F38" s="1"/>
      <c r="G38" s="6" t="s">
        <v>17</v>
      </c>
      <c r="H38" s="7">
        <v>264000</v>
      </c>
      <c r="I38" s="1"/>
      <c r="J38" s="1"/>
      <c r="K38" s="1"/>
      <c r="L38" s="1"/>
    </row>
    <row r="39" spans="1:12" x14ac:dyDescent="0.25">
      <c r="A39" s="1"/>
      <c r="B39" s="6" t="s">
        <v>12</v>
      </c>
      <c r="C39" s="6"/>
      <c r="D39" s="6"/>
      <c r="E39" s="6"/>
      <c r="F39" s="1"/>
      <c r="G39" s="6" t="s">
        <v>21</v>
      </c>
      <c r="H39" s="6"/>
      <c r="I39" s="1"/>
      <c r="J39" s="1"/>
      <c r="K39" s="1"/>
      <c r="L39" s="1"/>
    </row>
    <row r="40" spans="1:12" x14ac:dyDescent="0.25">
      <c r="A40" s="1"/>
      <c r="B40" s="6" t="s">
        <v>13</v>
      </c>
      <c r="C40" s="6"/>
      <c r="D40" s="6"/>
      <c r="E40" s="6"/>
      <c r="F40" s="1"/>
      <c r="G40" s="6" t="s">
        <v>22</v>
      </c>
      <c r="H40" s="6"/>
      <c r="I40" s="1"/>
      <c r="J40" s="1"/>
      <c r="K40" s="1"/>
      <c r="L40" s="1"/>
    </row>
    <row r="41" spans="1:12" x14ac:dyDescent="0.25">
      <c r="A41" s="1"/>
      <c r="B41" s="6" t="s">
        <v>17</v>
      </c>
      <c r="C41" s="6"/>
      <c r="D41" s="6"/>
      <c r="E41" s="6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6" t="s">
        <v>18</v>
      </c>
      <c r="C42" s="6"/>
      <c r="D42" s="6"/>
      <c r="E42" s="6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6" t="s">
        <v>14</v>
      </c>
      <c r="C43" s="6"/>
      <c r="D43" s="6"/>
      <c r="E43" s="6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6" t="s">
        <v>19</v>
      </c>
      <c r="C44" s="6"/>
      <c r="D44" s="6"/>
      <c r="E44" s="6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6" t="s">
        <v>20</v>
      </c>
      <c r="C45" s="6"/>
      <c r="D45" s="6"/>
      <c r="E45" s="6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 t="s">
        <v>24</v>
      </c>
      <c r="B47" s="6"/>
      <c r="C47" s="6" t="s">
        <v>7</v>
      </c>
      <c r="D47" s="6" t="s">
        <v>8</v>
      </c>
      <c r="E47" s="6" t="s">
        <v>9</v>
      </c>
      <c r="F47" s="6" t="s">
        <v>29</v>
      </c>
      <c r="G47" s="1"/>
      <c r="H47" s="1"/>
      <c r="I47" s="1"/>
      <c r="J47" s="1"/>
      <c r="K47" s="1"/>
      <c r="L47" s="1"/>
    </row>
    <row r="48" spans="1:12" x14ac:dyDescent="0.25">
      <c r="A48" s="1"/>
      <c r="B48" s="6" t="s">
        <v>25</v>
      </c>
      <c r="C48" s="7"/>
      <c r="D48" s="7"/>
      <c r="E48" s="7"/>
      <c r="F48" s="7"/>
      <c r="G48" s="1"/>
      <c r="H48" s="1"/>
      <c r="I48" s="1"/>
      <c r="J48" s="1"/>
      <c r="K48" s="1"/>
      <c r="L48" s="1"/>
    </row>
    <row r="49" spans="1:12" x14ac:dyDescent="0.25">
      <c r="A49" s="1"/>
      <c r="B49" s="6" t="s">
        <v>26</v>
      </c>
      <c r="C49" s="7"/>
      <c r="D49" s="7"/>
      <c r="E49" s="7"/>
      <c r="F49" s="7"/>
      <c r="G49" s="1"/>
      <c r="H49" s="1"/>
      <c r="I49" s="1"/>
      <c r="J49" s="1"/>
      <c r="K49" s="1"/>
      <c r="L49" s="1"/>
    </row>
    <row r="50" spans="1:12" x14ac:dyDescent="0.25">
      <c r="A50" s="1"/>
      <c r="B50" s="6" t="s">
        <v>27</v>
      </c>
      <c r="C50" s="7"/>
      <c r="D50" s="7"/>
      <c r="E50" s="7"/>
      <c r="F50" s="7"/>
      <c r="G50" s="1"/>
      <c r="H50" s="1"/>
      <c r="I50" s="1"/>
      <c r="J50" s="1"/>
      <c r="K50" s="1"/>
      <c r="L50" s="1"/>
    </row>
    <row r="51" spans="1:12" x14ac:dyDescent="0.25">
      <c r="A51" s="1"/>
      <c r="B51" s="6" t="s">
        <v>28</v>
      </c>
      <c r="C51" s="7"/>
      <c r="D51" s="7"/>
      <c r="E51" s="7"/>
      <c r="F51" s="7"/>
      <c r="G51" s="1"/>
      <c r="H51" s="1"/>
      <c r="I51" s="1"/>
      <c r="J51" s="1"/>
      <c r="K51" s="1"/>
      <c r="L51" s="1"/>
    </row>
    <row r="52" spans="1:12" x14ac:dyDescent="0.25">
      <c r="A52" s="1"/>
      <c r="B52" s="6" t="s">
        <v>17</v>
      </c>
      <c r="C52" s="7"/>
      <c r="D52" s="7"/>
      <c r="E52" s="7"/>
      <c r="F52" s="7"/>
      <c r="G52" s="1"/>
      <c r="H52" s="1"/>
      <c r="I52" s="1"/>
      <c r="J52" s="1"/>
      <c r="K52" s="1"/>
      <c r="L52" s="1"/>
    </row>
    <row r="53" spans="1:12" x14ac:dyDescent="0.25">
      <c r="A53" s="1"/>
      <c r="B53" s="6" t="s">
        <v>19</v>
      </c>
      <c r="C53" s="7"/>
      <c r="D53" s="7"/>
      <c r="E53" s="7"/>
      <c r="F53" s="7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9" t="s">
        <v>30</v>
      </c>
      <c r="B55" s="6"/>
      <c r="C55" s="6" t="s">
        <v>7</v>
      </c>
      <c r="D55" s="6" t="s">
        <v>8</v>
      </c>
      <c r="E55" s="6" t="s">
        <v>9</v>
      </c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6" t="s">
        <v>31</v>
      </c>
      <c r="C56" s="7">
        <v>1300</v>
      </c>
      <c r="D56" s="7">
        <v>1000</v>
      </c>
      <c r="E56" s="7">
        <v>400</v>
      </c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 t="s">
        <v>15</v>
      </c>
      <c r="B58" s="6"/>
      <c r="C58" s="6" t="s">
        <v>7</v>
      </c>
      <c r="D58" s="6" t="s">
        <v>8</v>
      </c>
      <c r="E58" s="6" t="s">
        <v>9</v>
      </c>
      <c r="F58" s="1"/>
      <c r="G58" s="1"/>
      <c r="H58" s="1"/>
      <c r="I58" s="1"/>
      <c r="J58" s="1"/>
      <c r="K58" s="1"/>
      <c r="L58" s="1"/>
    </row>
    <row r="59" spans="1:12" x14ac:dyDescent="0.25">
      <c r="A59" s="1" t="s">
        <v>16</v>
      </c>
      <c r="B59" s="6" t="s">
        <v>11</v>
      </c>
      <c r="C59" s="6"/>
      <c r="D59" s="6"/>
      <c r="E59" s="6"/>
      <c r="F59" s="1"/>
      <c r="G59" s="6" t="s">
        <v>17</v>
      </c>
      <c r="H59" s="7">
        <v>264000</v>
      </c>
      <c r="I59" s="1"/>
      <c r="J59" s="1"/>
      <c r="K59" s="1"/>
      <c r="L59" s="1"/>
    </row>
    <row r="60" spans="1:12" x14ac:dyDescent="0.25">
      <c r="A60" s="1"/>
      <c r="B60" s="6" t="s">
        <v>12</v>
      </c>
      <c r="C60" s="6"/>
      <c r="D60" s="6"/>
      <c r="E60" s="6"/>
      <c r="F60" s="1"/>
      <c r="G60" s="6" t="s">
        <v>21</v>
      </c>
      <c r="H60" s="7"/>
      <c r="I60" s="1"/>
      <c r="J60" s="1"/>
      <c r="K60" s="1"/>
      <c r="L60" s="1"/>
    </row>
    <row r="61" spans="1:12" x14ac:dyDescent="0.25">
      <c r="A61" s="1"/>
      <c r="B61" s="6" t="s">
        <v>13</v>
      </c>
      <c r="C61" s="6"/>
      <c r="D61" s="6"/>
      <c r="E61" s="6"/>
      <c r="F61" s="1"/>
      <c r="G61" s="6" t="s">
        <v>22</v>
      </c>
      <c r="H61" s="12"/>
      <c r="I61" s="1"/>
      <c r="J61" s="1"/>
      <c r="K61" s="1"/>
      <c r="L61" s="1"/>
    </row>
    <row r="62" spans="1:12" x14ac:dyDescent="0.25">
      <c r="A62" s="1"/>
      <c r="B62" s="6" t="s">
        <v>17</v>
      </c>
      <c r="C62" s="6"/>
      <c r="D62" s="6"/>
      <c r="E62" s="6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6" t="s">
        <v>18</v>
      </c>
      <c r="C63" s="6"/>
      <c r="D63" s="6"/>
      <c r="E63" s="6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6" t="s">
        <v>14</v>
      </c>
      <c r="C64" s="6"/>
      <c r="D64" s="6"/>
      <c r="E64" s="6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6" t="s">
        <v>19</v>
      </c>
      <c r="C65" s="13"/>
      <c r="D65" s="13"/>
      <c r="E65" s="13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6" t="s">
        <v>20</v>
      </c>
      <c r="C66" s="12"/>
      <c r="D66" s="12"/>
      <c r="E66" s="12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 t="s">
        <v>24</v>
      </c>
      <c r="B68" s="6"/>
      <c r="C68" s="6" t="s">
        <v>7</v>
      </c>
      <c r="D68" s="6" t="s">
        <v>8</v>
      </c>
      <c r="E68" s="6" t="s">
        <v>9</v>
      </c>
      <c r="F68" s="6" t="s">
        <v>29</v>
      </c>
      <c r="G68" s="1"/>
      <c r="H68" s="1"/>
      <c r="I68" s="1"/>
      <c r="J68" s="1"/>
      <c r="K68" s="1"/>
      <c r="L68" s="1"/>
    </row>
    <row r="69" spans="1:12" x14ac:dyDescent="0.25">
      <c r="A69" s="1"/>
      <c r="B69" s="6" t="s">
        <v>25</v>
      </c>
      <c r="C69" s="7"/>
      <c r="D69" s="7"/>
      <c r="E69" s="7"/>
      <c r="F69" s="7"/>
      <c r="G69" s="1"/>
      <c r="H69" s="1"/>
      <c r="I69" s="1"/>
      <c r="J69" s="1"/>
      <c r="K69" s="1"/>
      <c r="L69" s="1"/>
    </row>
    <row r="70" spans="1:12" x14ac:dyDescent="0.25">
      <c r="A70" s="1"/>
      <c r="B70" s="6" t="s">
        <v>26</v>
      </c>
      <c r="C70" s="7"/>
      <c r="D70" s="7"/>
      <c r="E70" s="7"/>
      <c r="F70" s="7"/>
      <c r="G70" s="1"/>
      <c r="H70" s="1"/>
      <c r="I70" s="1"/>
      <c r="J70" s="1"/>
      <c r="K70" s="1"/>
      <c r="L70" s="1"/>
    </row>
    <row r="71" spans="1:12" x14ac:dyDescent="0.25">
      <c r="A71" s="1"/>
      <c r="B71" s="6" t="s">
        <v>27</v>
      </c>
      <c r="C71" s="7"/>
      <c r="D71" s="7"/>
      <c r="E71" s="7"/>
      <c r="F71" s="7"/>
      <c r="G71" s="1"/>
      <c r="H71" s="1"/>
      <c r="I71" s="1"/>
      <c r="J71" s="1"/>
      <c r="K71" s="1"/>
      <c r="L71" s="1"/>
    </row>
    <row r="72" spans="1:12" x14ac:dyDescent="0.25">
      <c r="A72" s="1"/>
      <c r="B72" s="6" t="s">
        <v>28</v>
      </c>
      <c r="C72" s="7"/>
      <c r="D72" s="7"/>
      <c r="E72" s="7"/>
      <c r="F72" s="7"/>
      <c r="G72" s="1"/>
      <c r="H72" s="1"/>
      <c r="I72" s="1"/>
      <c r="J72" s="1"/>
      <c r="K72" s="1"/>
      <c r="L72" s="1"/>
    </row>
    <row r="73" spans="1:12" x14ac:dyDescent="0.25">
      <c r="A73" s="1"/>
      <c r="B73" s="6" t="s">
        <v>17</v>
      </c>
      <c r="C73" s="7"/>
      <c r="D73" s="7"/>
      <c r="E73" s="7"/>
      <c r="F73" s="7"/>
      <c r="G73" s="1"/>
      <c r="H73" s="1"/>
      <c r="I73" s="1"/>
      <c r="J73" s="1"/>
      <c r="K73" s="1"/>
      <c r="L73" s="1"/>
    </row>
    <row r="74" spans="1:12" x14ac:dyDescent="0.25">
      <c r="A74" s="1"/>
      <c r="B74" s="6" t="s">
        <v>19</v>
      </c>
      <c r="C74" s="7"/>
      <c r="D74" s="7"/>
      <c r="E74" s="7"/>
      <c r="F74" s="7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 t="s">
        <v>32</v>
      </c>
      <c r="B76" s="6" t="s">
        <v>33</v>
      </c>
      <c r="C76" s="6" t="s">
        <v>7</v>
      </c>
      <c r="D76" s="6" t="s">
        <v>8</v>
      </c>
      <c r="E76" s="6" t="s">
        <v>9</v>
      </c>
      <c r="F76" s="1"/>
      <c r="G76" s="1"/>
      <c r="H76" s="1"/>
      <c r="I76" s="1"/>
      <c r="J76" s="1"/>
      <c r="K76" s="1"/>
      <c r="L76" s="1"/>
    </row>
    <row r="77" spans="1:12" x14ac:dyDescent="0.25">
      <c r="A77" s="1" t="s">
        <v>16</v>
      </c>
      <c r="B77" s="6" t="s">
        <v>34</v>
      </c>
      <c r="C77" s="7"/>
      <c r="D77" s="7"/>
      <c r="E77" s="7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6" t="s">
        <v>27</v>
      </c>
      <c r="C78" s="6"/>
      <c r="D78" s="6"/>
      <c r="E78" s="6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6" t="s">
        <v>35</v>
      </c>
      <c r="C79" s="6"/>
      <c r="D79" s="6"/>
      <c r="E79" s="6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6" t="s">
        <v>36</v>
      </c>
      <c r="C80" s="10"/>
      <c r="D80" s="10"/>
      <c r="E80" s="10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476250</xdr:colOff>
                <xdr:row>24</xdr:row>
                <xdr:rowOff>123825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workbookViewId="0">
      <selection activeCell="B2" sqref="B2:B4"/>
    </sheetView>
  </sheetViews>
  <sheetFormatPr defaultRowHeight="15" x14ac:dyDescent="0.25"/>
  <cols>
    <col min="1" max="1" width="12.5703125" bestFit="1" customWidth="1"/>
    <col min="2" max="2" width="25.8554687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4">
        <v>20</v>
      </c>
    </row>
    <row r="3" spans="1:2" x14ac:dyDescent="0.25">
      <c r="A3" s="1" t="s">
        <v>2</v>
      </c>
      <c r="B3" s="14" t="s">
        <v>47</v>
      </c>
    </row>
    <row r="4" spans="1:2" x14ac:dyDescent="0.25">
      <c r="B4" s="14"/>
    </row>
    <row r="26" spans="1:12" x14ac:dyDescent="0.25">
      <c r="A26" s="1"/>
      <c r="B26" s="1" t="s">
        <v>3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 t="s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 t="s">
        <v>6</v>
      </c>
      <c r="B30" s="2"/>
      <c r="C30" s="3" t="s">
        <v>7</v>
      </c>
      <c r="D30" s="3" t="s">
        <v>8</v>
      </c>
      <c r="E30" s="3" t="s">
        <v>9</v>
      </c>
      <c r="F30" s="1"/>
      <c r="G30" s="1"/>
      <c r="H30" s="1"/>
      <c r="I30" s="1"/>
      <c r="J30" s="1"/>
      <c r="K30" s="1"/>
      <c r="L30" s="1"/>
    </row>
    <row r="31" spans="1:12" ht="15.75" thickBot="1" x14ac:dyDescent="0.3">
      <c r="A31" s="1"/>
      <c r="B31" s="4" t="s">
        <v>10</v>
      </c>
      <c r="C31" s="5">
        <v>1000</v>
      </c>
      <c r="D31" s="5">
        <v>800</v>
      </c>
      <c r="E31" s="5">
        <v>900</v>
      </c>
      <c r="F31" s="1"/>
      <c r="G31" s="6" t="s">
        <v>17</v>
      </c>
      <c r="H31" s="7">
        <v>264000</v>
      </c>
      <c r="I31" s="1"/>
      <c r="J31" s="1"/>
      <c r="K31" s="1"/>
      <c r="L31" s="1"/>
    </row>
    <row r="32" spans="1:12" ht="15.75" thickBot="1" x14ac:dyDescent="0.3">
      <c r="A32" s="1"/>
      <c r="B32" s="4" t="s">
        <v>11</v>
      </c>
      <c r="C32" s="5">
        <v>70</v>
      </c>
      <c r="D32" s="5">
        <v>40</v>
      </c>
      <c r="E32" s="5">
        <v>10</v>
      </c>
      <c r="F32" s="1"/>
      <c r="G32" s="1"/>
      <c r="H32" s="1"/>
      <c r="I32" s="1"/>
      <c r="J32" s="1"/>
      <c r="K32" s="1"/>
      <c r="L32" s="1"/>
    </row>
    <row r="33" spans="1:12" ht="15.75" thickBot="1" x14ac:dyDescent="0.3">
      <c r="A33" s="1"/>
      <c r="B33" s="4" t="s">
        <v>12</v>
      </c>
      <c r="C33" s="5">
        <v>20</v>
      </c>
      <c r="D33" s="5">
        <v>50</v>
      </c>
      <c r="E33" s="5">
        <v>80</v>
      </c>
      <c r="F33" s="1"/>
      <c r="G33" s="1"/>
      <c r="H33" s="1"/>
      <c r="I33" s="1"/>
      <c r="J33" s="1"/>
      <c r="K33" s="1"/>
      <c r="L33" s="1"/>
    </row>
    <row r="34" spans="1:12" ht="15.75" thickBot="1" x14ac:dyDescent="0.3">
      <c r="A34" s="1"/>
      <c r="B34" s="4" t="s">
        <v>13</v>
      </c>
      <c r="C34" s="5">
        <v>25</v>
      </c>
      <c r="D34" s="5">
        <v>25</v>
      </c>
      <c r="E34" s="5">
        <v>25</v>
      </c>
      <c r="F34" s="1"/>
      <c r="G34" s="1"/>
      <c r="H34" s="1"/>
      <c r="I34" s="1"/>
      <c r="J34" s="1"/>
      <c r="K34" s="1"/>
      <c r="L34" s="1"/>
    </row>
    <row r="35" spans="1:12" ht="15.75" thickBot="1" x14ac:dyDescent="0.3">
      <c r="A35" s="1"/>
      <c r="B35" s="4" t="s">
        <v>14</v>
      </c>
      <c r="C35" s="5">
        <v>185</v>
      </c>
      <c r="D35" s="5">
        <v>255</v>
      </c>
      <c r="E35" s="5">
        <v>265</v>
      </c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 t="s">
        <v>15</v>
      </c>
      <c r="B37" s="6"/>
      <c r="C37" s="6" t="s">
        <v>7</v>
      </c>
      <c r="D37" s="6" t="s">
        <v>8</v>
      </c>
      <c r="E37" s="6" t="s">
        <v>9</v>
      </c>
      <c r="F37" s="1"/>
      <c r="G37" s="1"/>
      <c r="H37" s="1"/>
      <c r="I37" s="1"/>
      <c r="J37" s="1"/>
      <c r="K37" s="8"/>
      <c r="L37" s="1"/>
    </row>
    <row r="38" spans="1:12" x14ac:dyDescent="0.25">
      <c r="A38" s="1" t="s">
        <v>16</v>
      </c>
      <c r="B38" s="6" t="s">
        <v>11</v>
      </c>
      <c r="C38" s="6">
        <f>C32</f>
        <v>70</v>
      </c>
      <c r="D38" s="6">
        <f t="shared" ref="D38:E38" si="0">D32</f>
        <v>40</v>
      </c>
      <c r="E38" s="6">
        <f t="shared" si="0"/>
        <v>10</v>
      </c>
      <c r="F38" s="1"/>
      <c r="G38" s="6" t="s">
        <v>17</v>
      </c>
      <c r="H38" s="7">
        <v>264000</v>
      </c>
      <c r="I38" s="1"/>
      <c r="J38" s="1"/>
      <c r="K38" s="1"/>
      <c r="L38" s="1"/>
    </row>
    <row r="39" spans="1:12" x14ac:dyDescent="0.25">
      <c r="A39" s="1"/>
      <c r="B39" s="6" t="s">
        <v>12</v>
      </c>
      <c r="C39" s="6">
        <f>C33</f>
        <v>20</v>
      </c>
      <c r="D39" s="6">
        <f t="shared" ref="D39:E39" si="1">D33</f>
        <v>50</v>
      </c>
      <c r="E39" s="6">
        <f t="shared" si="1"/>
        <v>80</v>
      </c>
      <c r="F39" s="1"/>
      <c r="G39" s="6" t="s">
        <v>21</v>
      </c>
      <c r="H39" s="7">
        <f>C39*C31+D31*D39+E31*E39</f>
        <v>132000</v>
      </c>
      <c r="I39" s="1"/>
      <c r="J39" s="1"/>
      <c r="K39" s="1"/>
      <c r="L39" s="1"/>
    </row>
    <row r="40" spans="1:12" x14ac:dyDescent="0.25">
      <c r="A40" s="1"/>
      <c r="B40" s="6" t="s">
        <v>13</v>
      </c>
      <c r="C40" s="6">
        <f>C34</f>
        <v>25</v>
      </c>
      <c r="D40" s="6">
        <f t="shared" ref="D40:E40" si="2">D34</f>
        <v>25</v>
      </c>
      <c r="E40" s="6">
        <f t="shared" si="2"/>
        <v>25</v>
      </c>
      <c r="F40" s="1"/>
      <c r="G40" s="6" t="s">
        <v>22</v>
      </c>
      <c r="H40" s="11">
        <f>H38/H39</f>
        <v>2</v>
      </c>
      <c r="I40" s="1"/>
      <c r="J40" s="1"/>
      <c r="K40" s="1"/>
      <c r="L40" s="1"/>
    </row>
    <row r="41" spans="1:12" x14ac:dyDescent="0.25">
      <c r="A41" s="1"/>
      <c r="B41" s="6" t="s">
        <v>17</v>
      </c>
      <c r="C41" s="6">
        <f>C39*$H$40</f>
        <v>40</v>
      </c>
      <c r="D41" s="6">
        <f t="shared" ref="D41:E41" si="3">D39*$H$40</f>
        <v>100</v>
      </c>
      <c r="E41" s="6">
        <f t="shared" si="3"/>
        <v>160</v>
      </c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6" t="s">
        <v>18</v>
      </c>
      <c r="C42" s="6">
        <f>C38+C39+C40+C41</f>
        <v>155</v>
      </c>
      <c r="D42" s="6">
        <f t="shared" ref="D42:E42" si="4">D38+D39+D40+D41</f>
        <v>215</v>
      </c>
      <c r="E42" s="6">
        <f t="shared" si="4"/>
        <v>275</v>
      </c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6" t="s">
        <v>14</v>
      </c>
      <c r="C43" s="6">
        <f>C35</f>
        <v>185</v>
      </c>
      <c r="D43" s="6">
        <f t="shared" ref="D43:E43" si="5">D35</f>
        <v>255</v>
      </c>
      <c r="E43" s="6">
        <f t="shared" si="5"/>
        <v>265</v>
      </c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6" t="s">
        <v>19</v>
      </c>
      <c r="C44" s="6">
        <f>C43-C42</f>
        <v>30</v>
      </c>
      <c r="D44" s="6">
        <f t="shared" ref="D44:E44" si="6">D43-D42</f>
        <v>40</v>
      </c>
      <c r="E44" s="6">
        <f t="shared" si="6"/>
        <v>-10</v>
      </c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6" t="s">
        <v>20</v>
      </c>
      <c r="C45" s="12">
        <f>C44/C43</f>
        <v>0.16216216216216217</v>
      </c>
      <c r="D45" s="12">
        <f t="shared" ref="D45:E45" si="7">D44/D43</f>
        <v>0.15686274509803921</v>
      </c>
      <c r="E45" s="12">
        <f t="shared" si="7"/>
        <v>-3.7735849056603772E-2</v>
      </c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 t="s">
        <v>24</v>
      </c>
      <c r="B47" s="6"/>
      <c r="C47" s="6" t="s">
        <v>7</v>
      </c>
      <c r="D47" s="6" t="s">
        <v>8</v>
      </c>
      <c r="E47" s="6" t="s">
        <v>9</v>
      </c>
      <c r="F47" s="6" t="s">
        <v>29</v>
      </c>
      <c r="G47" s="1"/>
      <c r="H47" s="1"/>
      <c r="I47" s="1"/>
      <c r="J47" s="1"/>
      <c r="K47" s="1"/>
      <c r="L47" s="1"/>
    </row>
    <row r="48" spans="1:12" x14ac:dyDescent="0.25">
      <c r="A48" s="1"/>
      <c r="B48" s="6" t="s">
        <v>25</v>
      </c>
      <c r="C48" s="7">
        <f>C31</f>
        <v>1000</v>
      </c>
      <c r="D48" s="7">
        <f t="shared" ref="D48:E48" si="8">D31</f>
        <v>800</v>
      </c>
      <c r="E48" s="7">
        <f t="shared" si="8"/>
        <v>900</v>
      </c>
      <c r="F48" s="7">
        <f>C48+D48+E48</f>
        <v>2700</v>
      </c>
      <c r="G48" s="1"/>
      <c r="H48" s="1"/>
      <c r="I48" s="1"/>
      <c r="J48" s="1"/>
      <c r="K48" s="1"/>
      <c r="L48" s="1"/>
    </row>
    <row r="49" spans="1:12" x14ac:dyDescent="0.25">
      <c r="A49" s="1"/>
      <c r="B49" s="6" t="s">
        <v>26</v>
      </c>
      <c r="C49" s="7">
        <f>C31*C35</f>
        <v>185000</v>
      </c>
      <c r="D49" s="7">
        <f t="shared" ref="D49:E49" si="9">D31*D35</f>
        <v>204000</v>
      </c>
      <c r="E49" s="7">
        <f t="shared" si="9"/>
        <v>238500</v>
      </c>
      <c r="F49" s="7">
        <f t="shared" ref="F49:F53" si="10">C49+D49+E49</f>
        <v>627500</v>
      </c>
      <c r="G49" s="1"/>
      <c r="H49" s="1"/>
      <c r="I49" s="1"/>
      <c r="J49" s="1"/>
      <c r="K49" s="1"/>
      <c r="L49" s="1"/>
    </row>
    <row r="50" spans="1:12" x14ac:dyDescent="0.25">
      <c r="A50" s="1"/>
      <c r="B50" s="6" t="s">
        <v>27</v>
      </c>
      <c r="C50" s="7">
        <f>(C32+C33+C34)*C31</f>
        <v>115000</v>
      </c>
      <c r="D50" s="7">
        <f t="shared" ref="D50:E50" si="11">(D32+D33+D34)*D31</f>
        <v>92000</v>
      </c>
      <c r="E50" s="7">
        <f t="shared" si="11"/>
        <v>103500</v>
      </c>
      <c r="F50" s="7">
        <f t="shared" si="10"/>
        <v>310500</v>
      </c>
      <c r="G50" s="1"/>
      <c r="H50" s="1"/>
      <c r="I50" s="1"/>
      <c r="J50" s="1"/>
      <c r="K50" s="1"/>
      <c r="L50" s="1"/>
    </row>
    <row r="51" spans="1:12" x14ac:dyDescent="0.25">
      <c r="A51" s="1"/>
      <c r="B51" s="6" t="s">
        <v>28</v>
      </c>
      <c r="C51" s="7">
        <f>C33*C31</f>
        <v>20000</v>
      </c>
      <c r="D51" s="7">
        <f t="shared" ref="D51:E51" si="12">D33*D31</f>
        <v>40000</v>
      </c>
      <c r="E51" s="7">
        <f t="shared" si="12"/>
        <v>72000</v>
      </c>
      <c r="F51" s="7">
        <f t="shared" si="10"/>
        <v>132000</v>
      </c>
      <c r="G51" s="1"/>
      <c r="H51" s="1"/>
      <c r="I51" s="1"/>
      <c r="J51" s="1"/>
      <c r="K51" s="1"/>
      <c r="L51" s="1"/>
    </row>
    <row r="52" spans="1:12" x14ac:dyDescent="0.25">
      <c r="A52" s="1"/>
      <c r="B52" s="6" t="s">
        <v>17</v>
      </c>
      <c r="C52" s="7">
        <f>C41*C31</f>
        <v>40000</v>
      </c>
      <c r="D52" s="7">
        <f t="shared" ref="D52:E52" si="13">D41*D31</f>
        <v>80000</v>
      </c>
      <c r="E52" s="7">
        <f t="shared" si="13"/>
        <v>144000</v>
      </c>
      <c r="F52" s="7">
        <f t="shared" si="10"/>
        <v>264000</v>
      </c>
      <c r="G52" s="1"/>
      <c r="H52" s="1"/>
      <c r="I52" s="1"/>
      <c r="J52" s="1"/>
      <c r="K52" s="1"/>
      <c r="L52" s="1"/>
    </row>
    <row r="53" spans="1:12" x14ac:dyDescent="0.25">
      <c r="A53" s="1"/>
      <c r="B53" s="6" t="s">
        <v>19</v>
      </c>
      <c r="C53" s="7">
        <f>C49-C50-C52</f>
        <v>30000</v>
      </c>
      <c r="D53" s="7">
        <f t="shared" ref="D53:E53" si="14">D49-D50-D52</f>
        <v>32000</v>
      </c>
      <c r="E53" s="7">
        <f t="shared" si="14"/>
        <v>-9000</v>
      </c>
      <c r="F53" s="7">
        <f t="shared" si="10"/>
        <v>53000</v>
      </c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9" t="s">
        <v>30</v>
      </c>
      <c r="B55" s="6"/>
      <c r="C55" s="6" t="s">
        <v>7</v>
      </c>
      <c r="D55" s="6" t="s">
        <v>8</v>
      </c>
      <c r="E55" s="6" t="s">
        <v>9</v>
      </c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6" t="s">
        <v>31</v>
      </c>
      <c r="C56" s="7">
        <v>1300</v>
      </c>
      <c r="D56" s="7">
        <v>1000</v>
      </c>
      <c r="E56" s="7">
        <v>400</v>
      </c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 t="s">
        <v>15</v>
      </c>
      <c r="B58" s="6"/>
      <c r="C58" s="6" t="s">
        <v>7</v>
      </c>
      <c r="D58" s="6" t="s">
        <v>8</v>
      </c>
      <c r="E58" s="6" t="s">
        <v>9</v>
      </c>
      <c r="F58" s="1"/>
      <c r="G58" s="1"/>
      <c r="H58" s="1"/>
      <c r="I58" s="1"/>
      <c r="J58" s="1"/>
      <c r="K58" s="1"/>
      <c r="L58" s="1"/>
    </row>
    <row r="59" spans="1:12" x14ac:dyDescent="0.25">
      <c r="A59" s="1" t="s">
        <v>16</v>
      </c>
      <c r="B59" s="6" t="s">
        <v>11</v>
      </c>
      <c r="C59" s="6">
        <f>C38</f>
        <v>70</v>
      </c>
      <c r="D59" s="6">
        <f t="shared" ref="D59:E59" si="15">D38</f>
        <v>40</v>
      </c>
      <c r="E59" s="6">
        <f t="shared" si="15"/>
        <v>10</v>
      </c>
      <c r="F59" s="1"/>
      <c r="G59" s="6" t="s">
        <v>17</v>
      </c>
      <c r="H59" s="7">
        <v>264000</v>
      </c>
      <c r="I59" s="1"/>
      <c r="J59" s="1"/>
      <c r="K59" s="1"/>
      <c r="L59" s="1"/>
    </row>
    <row r="60" spans="1:12" x14ac:dyDescent="0.25">
      <c r="A60" s="1"/>
      <c r="B60" s="6" t="s">
        <v>12</v>
      </c>
      <c r="C60" s="6">
        <f>C33</f>
        <v>20</v>
      </c>
      <c r="D60" s="6">
        <f t="shared" ref="D60:E60" si="16">D33</f>
        <v>50</v>
      </c>
      <c r="E60" s="6">
        <f t="shared" si="16"/>
        <v>80</v>
      </c>
      <c r="F60" s="1"/>
      <c r="G60" s="6" t="s">
        <v>21</v>
      </c>
      <c r="H60" s="7">
        <f>C33*C56+D56*D33+E33*E56</f>
        <v>108000</v>
      </c>
      <c r="I60" s="1"/>
      <c r="J60" s="1"/>
      <c r="K60" s="1"/>
      <c r="L60" s="1"/>
    </row>
    <row r="61" spans="1:12" x14ac:dyDescent="0.25">
      <c r="A61" s="1"/>
      <c r="B61" s="6" t="s">
        <v>13</v>
      </c>
      <c r="C61" s="6">
        <f>C34</f>
        <v>25</v>
      </c>
      <c r="D61" s="6">
        <f t="shared" ref="D61:E61" si="17">D34</f>
        <v>25</v>
      </c>
      <c r="E61" s="6">
        <f t="shared" si="17"/>
        <v>25</v>
      </c>
      <c r="F61" s="1"/>
      <c r="G61" s="6" t="s">
        <v>22</v>
      </c>
      <c r="H61" s="12">
        <f>H59/H60</f>
        <v>2.4444444444444446</v>
      </c>
      <c r="I61" s="1"/>
      <c r="J61" s="1"/>
      <c r="K61" s="1"/>
      <c r="L61" s="1"/>
    </row>
    <row r="62" spans="1:12" x14ac:dyDescent="0.25">
      <c r="A62" s="1"/>
      <c r="B62" s="6" t="s">
        <v>17</v>
      </c>
      <c r="C62" s="13">
        <f>C60*$H$61</f>
        <v>48.888888888888893</v>
      </c>
      <c r="D62" s="13">
        <f t="shared" ref="D62:E62" si="18">D60*$H$61</f>
        <v>122.22222222222223</v>
      </c>
      <c r="E62" s="13">
        <f t="shared" si="18"/>
        <v>195.55555555555557</v>
      </c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6" t="s">
        <v>18</v>
      </c>
      <c r="C63" s="13">
        <f>C59+C60+C61+C62</f>
        <v>163.88888888888889</v>
      </c>
      <c r="D63" s="13">
        <f t="shared" ref="D63:E63" si="19">D59+D60+D61+D62</f>
        <v>237.22222222222223</v>
      </c>
      <c r="E63" s="13">
        <f t="shared" si="19"/>
        <v>310.55555555555554</v>
      </c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6" t="s">
        <v>14</v>
      </c>
      <c r="C64" s="6">
        <f>C35</f>
        <v>185</v>
      </c>
      <c r="D64" s="6">
        <f t="shared" ref="D64:E64" si="20">D35</f>
        <v>255</v>
      </c>
      <c r="E64" s="6">
        <f t="shared" si="20"/>
        <v>265</v>
      </c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6" t="s">
        <v>19</v>
      </c>
      <c r="C65" s="13">
        <f>C64-C63</f>
        <v>21.111111111111114</v>
      </c>
      <c r="D65" s="13">
        <f t="shared" ref="D65:E65" si="21">D64-D63</f>
        <v>17.777777777777771</v>
      </c>
      <c r="E65" s="13">
        <f t="shared" si="21"/>
        <v>-45.555555555555543</v>
      </c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6" t="s">
        <v>20</v>
      </c>
      <c r="C66" s="12">
        <f>C65/C64</f>
        <v>0.11411411411411414</v>
      </c>
      <c r="D66" s="12">
        <f>D65/D64</f>
        <v>6.9716775599128519E-2</v>
      </c>
      <c r="E66" s="12">
        <f>E65/E64</f>
        <v>-0.17190775681341713</v>
      </c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 t="s">
        <v>24</v>
      </c>
      <c r="B68" s="6"/>
      <c r="C68" s="6" t="s">
        <v>7</v>
      </c>
      <c r="D68" s="6" t="s">
        <v>8</v>
      </c>
      <c r="E68" s="6" t="s">
        <v>9</v>
      </c>
      <c r="F68" s="6" t="s">
        <v>29</v>
      </c>
      <c r="G68" s="1"/>
      <c r="H68" s="1"/>
      <c r="I68" s="1"/>
      <c r="J68" s="1"/>
      <c r="K68" s="1"/>
      <c r="L68" s="1"/>
    </row>
    <row r="69" spans="1:12" x14ac:dyDescent="0.25">
      <c r="A69" s="1"/>
      <c r="B69" s="6" t="s">
        <v>25</v>
      </c>
      <c r="C69" s="7">
        <f>C56</f>
        <v>1300</v>
      </c>
      <c r="D69" s="7">
        <f t="shared" ref="D69:E69" si="22">D56</f>
        <v>1000</v>
      </c>
      <c r="E69" s="7">
        <f t="shared" si="22"/>
        <v>400</v>
      </c>
      <c r="F69" s="7">
        <f>C69+D69+E69</f>
        <v>2700</v>
      </c>
      <c r="G69" s="1"/>
      <c r="H69" s="1"/>
      <c r="I69" s="1"/>
      <c r="J69" s="1"/>
      <c r="K69" s="1"/>
      <c r="L69" s="1"/>
    </row>
    <row r="70" spans="1:12" x14ac:dyDescent="0.25">
      <c r="A70" s="1"/>
      <c r="B70" s="6" t="s">
        <v>26</v>
      </c>
      <c r="C70" s="7">
        <f>C56*C35</f>
        <v>240500</v>
      </c>
      <c r="D70" s="7">
        <f t="shared" ref="D70:E70" si="23">D56*D35</f>
        <v>255000</v>
      </c>
      <c r="E70" s="7">
        <f t="shared" si="23"/>
        <v>106000</v>
      </c>
      <c r="F70" s="7">
        <f t="shared" ref="F70:F74" si="24">C70+D70+E70</f>
        <v>601500</v>
      </c>
      <c r="G70" s="1"/>
      <c r="H70" s="1"/>
      <c r="I70" s="1"/>
      <c r="J70" s="1"/>
      <c r="K70" s="1"/>
      <c r="L70" s="1"/>
    </row>
    <row r="71" spans="1:12" x14ac:dyDescent="0.25">
      <c r="A71" s="1"/>
      <c r="B71" s="6" t="s">
        <v>27</v>
      </c>
      <c r="C71" s="7">
        <f>(C32+C33+C34)*C56</f>
        <v>149500</v>
      </c>
      <c r="D71" s="7">
        <f t="shared" ref="D71:E71" si="25">(D32+D33+D34)*D56</f>
        <v>115000</v>
      </c>
      <c r="E71" s="7">
        <f t="shared" si="25"/>
        <v>46000</v>
      </c>
      <c r="F71" s="7">
        <f t="shared" si="24"/>
        <v>310500</v>
      </c>
      <c r="G71" s="1"/>
      <c r="H71" s="1"/>
      <c r="I71" s="1"/>
      <c r="J71" s="1"/>
      <c r="K71" s="1"/>
      <c r="L71" s="1"/>
    </row>
    <row r="72" spans="1:12" x14ac:dyDescent="0.25">
      <c r="A72" s="1"/>
      <c r="B72" s="6" t="s">
        <v>28</v>
      </c>
      <c r="C72" s="7">
        <f>C33*C56</f>
        <v>26000</v>
      </c>
      <c r="D72" s="7">
        <f t="shared" ref="D72:E72" si="26">D33*D56</f>
        <v>50000</v>
      </c>
      <c r="E72" s="7">
        <f t="shared" si="26"/>
        <v>32000</v>
      </c>
      <c r="F72" s="7">
        <f t="shared" si="24"/>
        <v>108000</v>
      </c>
      <c r="G72" s="1"/>
      <c r="H72" s="1"/>
      <c r="I72" s="1"/>
      <c r="J72" s="1"/>
      <c r="K72" s="1"/>
      <c r="L72" s="1"/>
    </row>
    <row r="73" spans="1:12" x14ac:dyDescent="0.25">
      <c r="A73" s="1"/>
      <c r="B73" s="6" t="s">
        <v>17</v>
      </c>
      <c r="C73" s="7">
        <f>C62*C56</f>
        <v>63555.555555555562</v>
      </c>
      <c r="D73" s="7">
        <f t="shared" ref="D73:E73" si="27">D62*D56</f>
        <v>122222.22222222223</v>
      </c>
      <c r="E73" s="7">
        <f t="shared" si="27"/>
        <v>78222.222222222234</v>
      </c>
      <c r="F73" s="7">
        <f t="shared" si="24"/>
        <v>264000.00000000006</v>
      </c>
      <c r="G73" s="1"/>
      <c r="H73" s="1"/>
      <c r="I73" s="1"/>
      <c r="J73" s="1"/>
      <c r="K73" s="1"/>
      <c r="L73" s="1"/>
    </row>
    <row r="74" spans="1:12" x14ac:dyDescent="0.25">
      <c r="A74" s="1"/>
      <c r="B74" s="6" t="s">
        <v>19</v>
      </c>
      <c r="C74" s="7">
        <f>C70-C71-C73</f>
        <v>27444.444444444438</v>
      </c>
      <c r="D74" s="7">
        <f t="shared" ref="D74:E74" si="28">D70-D71-D73</f>
        <v>17777.777777777766</v>
      </c>
      <c r="E74" s="7">
        <f t="shared" si="28"/>
        <v>-18222.222222222234</v>
      </c>
      <c r="F74" s="7">
        <f t="shared" si="24"/>
        <v>26999.999999999971</v>
      </c>
      <c r="G74" s="1"/>
      <c r="H74" s="1" t="s">
        <v>40</v>
      </c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 t="s">
        <v>41</v>
      </c>
      <c r="I75" s="1"/>
      <c r="J75" s="1"/>
      <c r="K75" s="1"/>
      <c r="L75" s="1"/>
    </row>
    <row r="76" spans="1:12" x14ac:dyDescent="0.25">
      <c r="A76" s="1" t="s">
        <v>32</v>
      </c>
      <c r="B76" s="6" t="s">
        <v>33</v>
      </c>
      <c r="C76" s="6" t="s">
        <v>7</v>
      </c>
      <c r="D76" s="6" t="s">
        <v>8</v>
      </c>
      <c r="E76" s="6" t="s">
        <v>9</v>
      </c>
      <c r="F76" s="1"/>
      <c r="G76" s="1"/>
      <c r="H76" s="1" t="s">
        <v>42</v>
      </c>
      <c r="I76" s="1"/>
      <c r="J76" s="1"/>
      <c r="K76" s="1"/>
      <c r="L76" s="1"/>
    </row>
    <row r="77" spans="1:12" x14ac:dyDescent="0.25">
      <c r="A77" s="1" t="s">
        <v>16</v>
      </c>
      <c r="B77" s="6" t="s">
        <v>34</v>
      </c>
      <c r="C77" s="7">
        <f>C35</f>
        <v>185</v>
      </c>
      <c r="D77" s="7">
        <f t="shared" ref="D77:E77" si="29">D35</f>
        <v>255</v>
      </c>
      <c r="E77" s="7">
        <f t="shared" si="29"/>
        <v>265</v>
      </c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6" t="s">
        <v>27</v>
      </c>
      <c r="C78" s="6">
        <f>C32+C33+C34</f>
        <v>115</v>
      </c>
      <c r="D78" s="6">
        <f t="shared" ref="D78:E78" si="30">D32+D33+D34</f>
        <v>115</v>
      </c>
      <c r="E78" s="6">
        <f t="shared" si="30"/>
        <v>115</v>
      </c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6" t="s">
        <v>35</v>
      </c>
      <c r="C79" s="7">
        <f>C77-C78</f>
        <v>70</v>
      </c>
      <c r="D79" s="7">
        <f t="shared" ref="D79:E79" si="31">D77-D78</f>
        <v>140</v>
      </c>
      <c r="E79" s="7">
        <f t="shared" si="31"/>
        <v>150</v>
      </c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6" t="s">
        <v>36</v>
      </c>
      <c r="C80" s="10" t="s">
        <v>37</v>
      </c>
      <c r="D80" s="10" t="s">
        <v>39</v>
      </c>
      <c r="E80" s="10" t="s">
        <v>38</v>
      </c>
      <c r="F80" s="1"/>
      <c r="G80" s="1"/>
      <c r="H80" s="1" t="s">
        <v>43</v>
      </c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 t="s">
        <v>44</v>
      </c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 t="s">
        <v>45</v>
      </c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 t="s">
        <v>46</v>
      </c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476250</xdr:colOff>
                <xdr:row>24</xdr:row>
                <xdr:rowOff>123825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Příprava</vt:lpstr>
      <vt:lpstr>Příprava-řešení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2017-11-27T19:26:23Z</dcterms:created>
  <dcterms:modified xsi:type="dcterms:W3CDTF">2017-11-28T06:48:45Z</dcterms:modified>
</cp:coreProperties>
</file>