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C106" i="6" l="1"/>
  <c r="C105" i="6"/>
  <c r="C104" i="6"/>
  <c r="C103" i="6"/>
  <c r="C90" i="6"/>
  <c r="C59" i="6"/>
  <c r="C61" i="6" s="1"/>
  <c r="C64" i="6" s="1"/>
  <c r="C58" i="6"/>
  <c r="C56" i="6"/>
  <c r="C111" i="6"/>
  <c r="C112" i="6" s="1"/>
  <c r="C87" i="6"/>
  <c r="C89" i="6" s="1"/>
  <c r="C69" i="6"/>
  <c r="C73" i="6" s="1"/>
  <c r="C110" i="5"/>
  <c r="C109" i="5"/>
  <c r="C93" i="5"/>
  <c r="C89" i="5"/>
  <c r="C91" i="5"/>
  <c r="C87" i="5"/>
  <c r="C73" i="5"/>
  <c r="C69" i="5"/>
  <c r="C64" i="5"/>
  <c r="C61" i="5"/>
  <c r="C91" i="6" l="1"/>
  <c r="C93" i="6" s="1"/>
</calcChain>
</file>

<file path=xl/sharedStrings.xml><?xml version="1.0" encoding="utf-8"?>
<sst xmlns="http://schemas.openxmlformats.org/spreadsheetml/2006/main" count="185" uniqueCount="64">
  <si>
    <t>Praktický list</t>
  </si>
  <si>
    <t>Číslo:</t>
  </si>
  <si>
    <t>Druh:</t>
  </si>
  <si>
    <t>Vstupenky</t>
  </si>
  <si>
    <t>Cena v EUR</t>
  </si>
  <si>
    <t>Podíl prodejů</t>
  </si>
  <si>
    <t>Kategorie I.</t>
  </si>
  <si>
    <t>Kategorie II.</t>
  </si>
  <si>
    <t>Kategorie III.</t>
  </si>
  <si>
    <t>Kategorie IV.</t>
  </si>
  <si>
    <t>Kategorie V.</t>
  </si>
  <si>
    <t>TC = 19 864 + 1 660,9*Q,</t>
  </si>
  <si>
    <t>kde Q byl počet měsíčně pořádaných koncertů</t>
  </si>
  <si>
    <t>Nákladová funkce určená regresní analýzou byla</t>
  </si>
  <si>
    <t>Vzhledem k metodě dvou období a grafické analýze se jedná o přesnější odhad.</t>
  </si>
  <si>
    <t>Metoda logického třídění nákladů byla založena na datech jen za jeden měsíc,</t>
  </si>
  <si>
    <t>pronajímala dodatečné koncertní prostory.</t>
  </si>
  <si>
    <t>kdy jednorázově může dojít k odchylkám, v daném měsíci si  např. společnost</t>
  </si>
  <si>
    <t>a)</t>
  </si>
  <si>
    <t>Je třeba určit bod zvratu pro společnost.</t>
  </si>
  <si>
    <t xml:space="preserve">Bude tomu předcházet krok stanovení průměrných tržeb z koncertu </t>
  </si>
  <si>
    <t>a určení, jaká část tržeb náleží kulturnímu domu a jaká část analyzované společnosti.</t>
  </si>
  <si>
    <t xml:space="preserve">b) </t>
  </si>
  <si>
    <t>Je třeba určit objem koncertů, aby realizovaný zisk nebyl nulový</t>
  </si>
  <si>
    <t>jako u bodu zvratu, ale odpovídal představám majitelů společnosti.</t>
  </si>
  <si>
    <t>c)</t>
  </si>
  <si>
    <t>Vypočítáme nutné tržby společnosti z pořádání jednoho koncertu,</t>
  </si>
  <si>
    <t>aby bylo dosahováno požadaovaného zisku vlastníků i při kapacitním omezení.</t>
  </si>
  <si>
    <t>Z nutných tržeb společnosti vypočítáme celkové tržby za koncert</t>
  </si>
  <si>
    <t>a následně průměrnou cenu jedné vstupenky.</t>
  </si>
  <si>
    <t>d)</t>
  </si>
  <si>
    <t>Vypočítáme zisk při daném počtu pořádaných koncertů, změně průměrné prodejní ceny</t>
  </si>
  <si>
    <t>vstupenky, počtu návštěvníků a dané nákladové funkci.</t>
  </si>
  <si>
    <t>Vypočítaný zisk porovnáme se ziskem požadovaným vlastníky.</t>
  </si>
  <si>
    <t>Průměrná cena vstupenky</t>
  </si>
  <si>
    <t>Průmerný počet návštěvníků na koncert</t>
  </si>
  <si>
    <t>Průměrné celkové tržby</t>
  </si>
  <si>
    <t>Průměrné tržby připadající společnosti</t>
  </si>
  <si>
    <t>Tržby pro kulturní dům</t>
  </si>
  <si>
    <t>Cena (P)</t>
  </si>
  <si>
    <t>FC</t>
  </si>
  <si>
    <t>vn</t>
  </si>
  <si>
    <t>Požadovaný zisk</t>
  </si>
  <si>
    <t>Q</t>
  </si>
  <si>
    <t>P*Q = FC + vn*Q + zisk</t>
  </si>
  <si>
    <t>P = (FC + vn*Q + zisk)/Q</t>
  </si>
  <si>
    <t>P(tržby z koncertu pro společnost)</t>
  </si>
  <si>
    <t>Tržby z koncertu pro společnost</t>
  </si>
  <si>
    <t>Celkové tržby z koncertu</t>
  </si>
  <si>
    <t>Průměrná návštěvnost koncertu</t>
  </si>
  <si>
    <t>Zisk = P*Q - FC - vn*Q</t>
  </si>
  <si>
    <t>ze zadání</t>
  </si>
  <si>
    <t>Společnost musí pořádat alespoň 22 koncertů, protože při 21 by dosahovala malé ztráty.</t>
  </si>
  <si>
    <t>Společnost by muselá měsíčně pořádat 36 koncertů, aby dosáhla zisku požadovaného majiteli.</t>
  </si>
  <si>
    <t>Tržby z koncertu pro kulturní dům</t>
  </si>
  <si>
    <t>sleva</t>
  </si>
  <si>
    <t>nárůst návštěvnosti</t>
  </si>
  <si>
    <t>Výsledku bude dosaženo jen v okamžiku, pokud se nezmění průměrná návštěvnost koncertu a nedojde ke změně v rámci kategorií vstupenek.</t>
  </si>
  <si>
    <t>Cenová sleva navyšující počet návštěvníků na koncertech nepomůže dosaáhnout zisku požadovaného vlastníky.</t>
  </si>
  <si>
    <t>QBZ (počet koncertů)</t>
  </si>
  <si>
    <t>Q (počet koncertů)</t>
  </si>
  <si>
    <t>Průměrná cena vstupenky v EUR</t>
  </si>
  <si>
    <t>Zisk v EUR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</si>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</sst>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9" fontId="3" fillId="0" borderId="4" xfId="0" applyNumberFormat="1" applyFont="1" applyBorder="1" applyAlignment="1">
      <alignment horizontal="right" vertical="center"/>
    </xf>
    <xf numFmtId="0" fontId="1" fillId="0" borderId="5" xfId="0" applyFont="1" applyBorder="1"/>
    <xf numFmtId="9" fontId="1" fillId="0" borderId="5" xfId="0" applyNumberFormat="1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3" fontId="1" fillId="0" borderId="5" xfId="0" applyNumberFormat="1" applyFont="1" applyBorder="1"/>
    <xf numFmtId="3" fontId="1" fillId="0" borderId="0" xfId="0" applyNumberFormat="1" applyFont="1"/>
    <xf numFmtId="2" fontId="1" fillId="2" borderId="5" xfId="0" applyNumberFormat="1" applyFont="1" applyFill="1" applyBorder="1"/>
    <xf numFmtId="164" fontId="1" fillId="0" borderId="5" xfId="0" applyNumberFormat="1" applyFont="1" applyBorder="1"/>
    <xf numFmtId="4" fontId="1" fillId="2" borderId="5" xfId="0" applyNumberFormat="1" applyFont="1" applyFill="1" applyBorder="1"/>
    <xf numFmtId="4" fontId="1" fillId="0" borderId="5" xfId="0" applyNumberFormat="1" applyFont="1" applyBorder="1"/>
    <xf numFmtId="164" fontId="1" fillId="2" borderId="5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35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35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1438275</xdr:colOff>
          <xdr:row>35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1438275</xdr:colOff>
          <xdr:row>35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3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4.doc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M8" sqref="M8"/>
    </sheetView>
  </sheetViews>
  <sheetFormatPr defaultRowHeight="15" x14ac:dyDescent="0.25"/>
  <cols>
    <col min="1" max="1" width="12.855468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22">
        <v>5</v>
      </c>
    </row>
    <row r="3" spans="1:2" x14ac:dyDescent="0.25">
      <c r="A3" s="1" t="s">
        <v>2</v>
      </c>
      <c r="B3" s="22" t="s">
        <v>63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35</xdr:row>
                <xdr:rowOff>85725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workbookViewId="0">
      <selection activeCell="B2" sqref="B2:B3"/>
    </sheetView>
  </sheetViews>
  <sheetFormatPr defaultRowHeight="15" x14ac:dyDescent="0.25"/>
  <cols>
    <col min="1" max="1" width="12.855468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22">
        <v>5</v>
      </c>
    </row>
    <row r="3" spans="1:2" x14ac:dyDescent="0.25">
      <c r="A3" s="1" t="s">
        <v>2</v>
      </c>
      <c r="B3" s="22" t="s">
        <v>63</v>
      </c>
    </row>
    <row r="28" spans="13:13" x14ac:dyDescent="0.25">
      <c r="M28" s="2"/>
    </row>
    <row r="38" spans="1:9" x14ac:dyDescent="0.25">
      <c r="B38" s="1" t="s">
        <v>13</v>
      </c>
      <c r="C38" s="1"/>
      <c r="D38" s="1"/>
      <c r="E38" s="1"/>
      <c r="F38" s="1"/>
      <c r="G38" s="1"/>
      <c r="H38" s="1"/>
      <c r="I38" s="1"/>
    </row>
    <row r="39" spans="1:9" x14ac:dyDescent="0.25">
      <c r="B39" s="1" t="s">
        <v>11</v>
      </c>
      <c r="C39" s="1"/>
      <c r="D39" s="1"/>
      <c r="E39" s="1" t="s">
        <v>12</v>
      </c>
      <c r="F39" s="1"/>
      <c r="G39" s="1"/>
      <c r="H39" s="1"/>
      <c r="I39" s="1"/>
    </row>
    <row r="40" spans="1:9" x14ac:dyDescent="0.25">
      <c r="B40" s="1" t="s">
        <v>14</v>
      </c>
      <c r="C40" s="1"/>
      <c r="D40" s="1"/>
      <c r="E40" s="1"/>
      <c r="F40" s="1"/>
      <c r="G40" s="1"/>
      <c r="H40" s="1"/>
      <c r="I40" s="1"/>
    </row>
    <row r="41" spans="1:9" x14ac:dyDescent="0.25">
      <c r="B41" s="1" t="s">
        <v>15</v>
      </c>
      <c r="C41" s="1"/>
      <c r="D41" s="1"/>
      <c r="E41" s="1"/>
      <c r="F41" s="1"/>
      <c r="G41" s="1"/>
      <c r="H41" s="1"/>
      <c r="I41" s="1"/>
    </row>
    <row r="42" spans="1:9" x14ac:dyDescent="0.25">
      <c r="B42" s="1" t="s">
        <v>17</v>
      </c>
      <c r="C42" s="1"/>
      <c r="D42" s="1"/>
      <c r="E42" s="1"/>
      <c r="F42" s="1"/>
      <c r="G42" s="1"/>
      <c r="H42" s="1"/>
      <c r="I42" s="1"/>
    </row>
    <row r="43" spans="1:9" x14ac:dyDescent="0.25">
      <c r="B43" s="1" t="s">
        <v>16</v>
      </c>
      <c r="C43" s="1"/>
      <c r="D43" s="1"/>
      <c r="E43" s="1"/>
      <c r="F43" s="1"/>
      <c r="G43" s="1"/>
      <c r="H43" s="1"/>
      <c r="I43" s="1"/>
    </row>
    <row r="45" spans="1:9" x14ac:dyDescent="0.25">
      <c r="A45" s="1" t="s">
        <v>18</v>
      </c>
      <c r="B45" s="1" t="s">
        <v>19</v>
      </c>
    </row>
    <row r="46" spans="1:9" x14ac:dyDescent="0.25">
      <c r="A46" s="1"/>
      <c r="B46" s="1" t="s">
        <v>20</v>
      </c>
    </row>
    <row r="47" spans="1:9" x14ac:dyDescent="0.25">
      <c r="A47" s="1"/>
      <c r="B47" s="1" t="s">
        <v>21</v>
      </c>
    </row>
    <row r="48" spans="1:9" x14ac:dyDescent="0.25">
      <c r="A48" s="1"/>
    </row>
    <row r="49" spans="1:2" x14ac:dyDescent="0.25">
      <c r="A49" s="1" t="s">
        <v>22</v>
      </c>
      <c r="B49" s="1" t="s">
        <v>23</v>
      </c>
    </row>
    <row r="50" spans="1:2" x14ac:dyDescent="0.25">
      <c r="A50" s="1"/>
      <c r="B50" s="1" t="s">
        <v>24</v>
      </c>
    </row>
    <row r="51" spans="1:2" x14ac:dyDescent="0.25">
      <c r="A51" s="1"/>
    </row>
    <row r="52" spans="1:2" x14ac:dyDescent="0.25">
      <c r="A52" s="1" t="s">
        <v>25</v>
      </c>
      <c r="B52" s="1" t="s">
        <v>26</v>
      </c>
    </row>
    <row r="53" spans="1:2" x14ac:dyDescent="0.25">
      <c r="A53" s="1"/>
      <c r="B53" s="1" t="s">
        <v>27</v>
      </c>
    </row>
    <row r="54" spans="1:2" x14ac:dyDescent="0.25">
      <c r="A54" s="1"/>
      <c r="B54" s="1" t="s">
        <v>28</v>
      </c>
    </row>
    <row r="55" spans="1:2" x14ac:dyDescent="0.25">
      <c r="A55" s="1"/>
      <c r="B55" s="1" t="s">
        <v>29</v>
      </c>
    </row>
    <row r="56" spans="1:2" x14ac:dyDescent="0.25">
      <c r="A56" s="1"/>
    </row>
    <row r="57" spans="1:2" x14ac:dyDescent="0.25">
      <c r="A57" s="1" t="s">
        <v>30</v>
      </c>
      <c r="B57" s="1" t="s">
        <v>31</v>
      </c>
    </row>
    <row r="58" spans="1:2" x14ac:dyDescent="0.25">
      <c r="B58" s="1" t="s">
        <v>32</v>
      </c>
    </row>
    <row r="59" spans="1:2" x14ac:dyDescent="0.25">
      <c r="B59" s="1" t="s">
        <v>33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4097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35</xdr:row>
                <xdr:rowOff>85725</xdr:rowOff>
              </to>
            </anchor>
          </objectPr>
        </oleObject>
      </mc:Choice>
      <mc:Fallback>
        <oleObject progId="Word.Document.12" shapeId="4097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1"/>
  <sheetViews>
    <sheetView workbookViewId="0">
      <selection activeCell="B2" sqref="B2:B3"/>
    </sheetView>
  </sheetViews>
  <sheetFormatPr defaultRowHeight="15" x14ac:dyDescent="0.25"/>
  <cols>
    <col min="1" max="1" width="12.85546875" customWidth="1"/>
    <col min="2" max="2" width="37.85546875" customWidth="1"/>
    <col min="3" max="3" width="13" customWidth="1"/>
    <col min="4" max="4" width="15.42578125" customWidth="1"/>
    <col min="5" max="5" width="22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22">
        <v>5</v>
      </c>
    </row>
    <row r="3" spans="1:2" x14ac:dyDescent="0.25">
      <c r="A3" s="1" t="s">
        <v>2</v>
      </c>
      <c r="B3" s="22" t="s">
        <v>63</v>
      </c>
    </row>
    <row r="28" spans="13:13" x14ac:dyDescent="0.25">
      <c r="M28" s="2"/>
    </row>
    <row r="37" spans="1:9" x14ac:dyDescent="0.25">
      <c r="C37" s="1"/>
      <c r="D37" s="1"/>
      <c r="E37" s="1"/>
      <c r="F37" s="1"/>
      <c r="G37" s="1"/>
      <c r="H37" s="1"/>
      <c r="I37" s="1"/>
    </row>
    <row r="38" spans="1:9" x14ac:dyDescent="0.25">
      <c r="B38" s="1" t="s">
        <v>13</v>
      </c>
      <c r="C38" s="1"/>
      <c r="D38" s="1"/>
      <c r="E38" s="1"/>
      <c r="F38" s="1"/>
      <c r="G38" s="1"/>
      <c r="H38" s="1"/>
      <c r="I38" s="1"/>
    </row>
    <row r="39" spans="1:9" x14ac:dyDescent="0.25">
      <c r="B39" s="1" t="s">
        <v>11</v>
      </c>
      <c r="C39" s="1"/>
      <c r="D39" s="1"/>
      <c r="E39" s="1" t="s">
        <v>12</v>
      </c>
      <c r="F39" s="1"/>
      <c r="G39" s="1"/>
      <c r="H39" s="1"/>
      <c r="I39" s="1"/>
    </row>
    <row r="40" spans="1:9" x14ac:dyDescent="0.25">
      <c r="B40" s="1" t="s">
        <v>14</v>
      </c>
      <c r="C40" s="1"/>
      <c r="D40" s="1"/>
      <c r="E40" s="1"/>
      <c r="F40" s="1"/>
      <c r="G40" s="1"/>
      <c r="H40" s="1"/>
      <c r="I40" s="1"/>
    </row>
    <row r="41" spans="1:9" x14ac:dyDescent="0.25">
      <c r="B41" s="1" t="s">
        <v>15</v>
      </c>
      <c r="C41" s="1"/>
      <c r="D41" s="1"/>
      <c r="E41" s="1"/>
      <c r="F41" s="1"/>
      <c r="G41" s="1"/>
      <c r="H41" s="1"/>
      <c r="I41" s="1"/>
    </row>
    <row r="42" spans="1:9" x14ac:dyDescent="0.25">
      <c r="B42" s="1" t="s">
        <v>17</v>
      </c>
      <c r="C42" s="1"/>
      <c r="D42" s="1"/>
      <c r="E42" s="1"/>
      <c r="F42" s="1"/>
      <c r="G42" s="1"/>
      <c r="H42" s="1"/>
      <c r="I42" s="1"/>
    </row>
    <row r="43" spans="1:9" x14ac:dyDescent="0.25">
      <c r="B43" s="1" t="s">
        <v>16</v>
      </c>
      <c r="C43" s="1"/>
      <c r="D43" s="1"/>
      <c r="E43" s="1"/>
      <c r="F43" s="1"/>
      <c r="G43" s="1"/>
      <c r="H43" s="1"/>
      <c r="I43" s="1"/>
    </row>
    <row r="44" spans="1:9" x14ac:dyDescent="0.25">
      <c r="C44" s="1"/>
      <c r="D44" s="1"/>
      <c r="E44" s="1"/>
      <c r="F44" s="1"/>
      <c r="G44" s="1"/>
      <c r="H44" s="1"/>
      <c r="I44" s="1"/>
    </row>
    <row r="45" spans="1:9" x14ac:dyDescent="0.25">
      <c r="A45" s="1" t="s">
        <v>18</v>
      </c>
      <c r="B45" s="1" t="s">
        <v>19</v>
      </c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 t="s">
        <v>20</v>
      </c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 t="s">
        <v>21</v>
      </c>
      <c r="C47" s="1"/>
      <c r="D47" s="1"/>
      <c r="E47" s="1"/>
      <c r="F47" s="1"/>
      <c r="G47" s="1"/>
      <c r="H47" s="1"/>
      <c r="I47" s="1"/>
    </row>
    <row r="48" spans="1:9" ht="15.75" thickBot="1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75" thickBot="1" x14ac:dyDescent="0.3">
      <c r="A49" s="1"/>
      <c r="B49" s="3" t="s">
        <v>3</v>
      </c>
      <c r="C49" s="4" t="s">
        <v>4</v>
      </c>
      <c r="D49" s="4" t="s">
        <v>5</v>
      </c>
      <c r="E49" s="1"/>
      <c r="F49" s="1"/>
      <c r="G49" s="1"/>
      <c r="H49" s="1"/>
      <c r="I49" s="1"/>
    </row>
    <row r="50" spans="1:9" ht="15.75" thickBot="1" x14ac:dyDescent="0.3">
      <c r="A50" s="1"/>
      <c r="B50" s="5" t="s">
        <v>6</v>
      </c>
      <c r="C50" s="6">
        <v>100</v>
      </c>
      <c r="D50" s="7">
        <v>0.04</v>
      </c>
      <c r="E50" s="1"/>
      <c r="F50" s="1"/>
      <c r="G50" s="1"/>
      <c r="H50" s="1"/>
      <c r="I50" s="1"/>
    </row>
    <row r="51" spans="1:9" ht="15.75" thickBot="1" x14ac:dyDescent="0.3">
      <c r="A51" s="1"/>
      <c r="B51" s="5" t="s">
        <v>7</v>
      </c>
      <c r="C51" s="6">
        <v>85</v>
      </c>
      <c r="D51" s="7">
        <v>0.1</v>
      </c>
      <c r="E51" s="1"/>
      <c r="F51" s="1"/>
      <c r="G51" s="1"/>
      <c r="H51" s="1"/>
      <c r="I51" s="1"/>
    </row>
    <row r="52" spans="1:9" ht="15.75" thickBot="1" x14ac:dyDescent="0.3">
      <c r="A52" s="1"/>
      <c r="B52" s="5" t="s">
        <v>8</v>
      </c>
      <c r="C52" s="6">
        <v>75</v>
      </c>
      <c r="D52" s="7">
        <v>0.32</v>
      </c>
      <c r="E52" s="1"/>
      <c r="F52" s="1"/>
      <c r="G52" s="1"/>
      <c r="H52" s="1"/>
      <c r="I52" s="1"/>
    </row>
    <row r="53" spans="1:9" ht="15.75" thickBot="1" x14ac:dyDescent="0.3">
      <c r="A53" s="1"/>
      <c r="B53" s="5" t="s">
        <v>9</v>
      </c>
      <c r="C53" s="6">
        <v>50</v>
      </c>
      <c r="D53" s="7">
        <v>0.39</v>
      </c>
      <c r="E53" s="1"/>
      <c r="F53" s="1"/>
      <c r="G53" s="1"/>
      <c r="H53" s="1"/>
      <c r="I53" s="1"/>
    </row>
    <row r="54" spans="1:9" ht="15.75" thickBot="1" x14ac:dyDescent="0.3">
      <c r="A54" s="1"/>
      <c r="B54" s="5" t="s">
        <v>10</v>
      </c>
      <c r="C54" s="6">
        <v>40</v>
      </c>
      <c r="D54" s="7">
        <v>0.15</v>
      </c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8" t="s">
        <v>34</v>
      </c>
      <c r="C56" s="8"/>
      <c r="D56" s="1"/>
      <c r="E56" s="1"/>
      <c r="F56" s="1"/>
      <c r="G56" s="1"/>
      <c r="H56" s="1"/>
      <c r="I56" s="1"/>
    </row>
    <row r="57" spans="1:9" x14ac:dyDescent="0.25">
      <c r="A57" s="1"/>
      <c r="B57" s="8" t="s">
        <v>35</v>
      </c>
      <c r="C57" s="8"/>
      <c r="D57" s="1"/>
      <c r="E57" s="8" t="s">
        <v>38</v>
      </c>
      <c r="F57" s="9">
        <v>0.6</v>
      </c>
      <c r="G57" s="1"/>
      <c r="H57" s="1"/>
      <c r="I57" s="1"/>
    </row>
    <row r="58" spans="1:9" x14ac:dyDescent="0.25">
      <c r="A58" s="1"/>
      <c r="B58" s="8" t="s">
        <v>36</v>
      </c>
      <c r="C58" s="14"/>
      <c r="D58" s="1"/>
      <c r="E58" s="1"/>
      <c r="F58" s="1"/>
      <c r="G58" s="1"/>
      <c r="H58" s="1"/>
      <c r="I58" s="1"/>
    </row>
    <row r="59" spans="1:9" x14ac:dyDescent="0.25">
      <c r="A59" s="1"/>
      <c r="B59" s="8" t="s">
        <v>37</v>
      </c>
      <c r="C59" s="14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5"/>
      <c r="D60" s="1"/>
      <c r="E60" s="1"/>
      <c r="F60" s="1"/>
      <c r="G60" s="1"/>
      <c r="H60" s="1"/>
      <c r="I60" s="1"/>
    </row>
    <row r="61" spans="1:9" x14ac:dyDescent="0.25">
      <c r="A61" s="1"/>
      <c r="B61" s="8" t="s">
        <v>39</v>
      </c>
      <c r="C61" s="14">
        <f>C59</f>
        <v>0</v>
      </c>
      <c r="D61" s="1"/>
      <c r="E61" s="1"/>
      <c r="F61" s="1"/>
      <c r="G61" s="1"/>
      <c r="H61" s="1"/>
      <c r="I61" s="1"/>
    </row>
    <row r="62" spans="1:9" x14ac:dyDescent="0.25">
      <c r="A62" s="1"/>
      <c r="B62" s="8" t="s">
        <v>40</v>
      </c>
      <c r="C62" s="14"/>
      <c r="D62" s="1"/>
      <c r="E62" s="1"/>
      <c r="F62" s="1"/>
      <c r="G62" s="1"/>
      <c r="H62" s="1"/>
      <c r="I62" s="1"/>
    </row>
    <row r="63" spans="1:9" x14ac:dyDescent="0.25">
      <c r="A63" s="1"/>
      <c r="B63" s="8" t="s">
        <v>41</v>
      </c>
      <c r="C63" s="17"/>
      <c r="D63" s="1"/>
      <c r="E63" s="1"/>
      <c r="F63" s="1"/>
      <c r="G63" s="1"/>
      <c r="H63" s="1"/>
      <c r="I63" s="1"/>
    </row>
    <row r="64" spans="1:9" x14ac:dyDescent="0.25">
      <c r="A64" s="1"/>
      <c r="B64" s="8" t="s">
        <v>59</v>
      </c>
      <c r="C64" s="16" t="e">
        <f>C62/(C61-C63)</f>
        <v>#DIV/0!</v>
      </c>
      <c r="D64" s="1"/>
      <c r="E64" s="1"/>
      <c r="F64" s="1"/>
      <c r="G64" s="1"/>
      <c r="H64" s="1"/>
      <c r="I64" s="1"/>
    </row>
    <row r="65" spans="1:9" x14ac:dyDescent="0.25">
      <c r="A65" s="1"/>
      <c r="C65" s="1"/>
      <c r="D65" s="1"/>
      <c r="E65" s="1"/>
      <c r="F65" s="1"/>
      <c r="G65" s="1"/>
      <c r="H65" s="1"/>
      <c r="I65" s="1"/>
    </row>
    <row r="66" spans="1:9" x14ac:dyDescent="0.25">
      <c r="A66" s="1" t="s">
        <v>22</v>
      </c>
      <c r="B66" s="1" t="s">
        <v>23</v>
      </c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 t="s">
        <v>24</v>
      </c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8" t="s">
        <v>39</v>
      </c>
      <c r="C69" s="14">
        <f>C59</f>
        <v>0</v>
      </c>
      <c r="D69" s="1"/>
      <c r="E69" s="1"/>
      <c r="F69" s="1"/>
      <c r="G69" s="1"/>
      <c r="H69" s="1"/>
      <c r="I69" s="1"/>
    </row>
    <row r="70" spans="1:9" x14ac:dyDescent="0.25">
      <c r="A70" s="1"/>
      <c r="B70" s="8" t="s">
        <v>40</v>
      </c>
      <c r="C70" s="14"/>
      <c r="D70" s="1"/>
      <c r="E70" s="1"/>
      <c r="F70" s="1"/>
      <c r="G70" s="1"/>
      <c r="H70" s="1"/>
      <c r="I70" s="1"/>
    </row>
    <row r="71" spans="1:9" x14ac:dyDescent="0.25">
      <c r="A71" s="1"/>
      <c r="B71" s="8" t="s">
        <v>41</v>
      </c>
      <c r="C71" s="17"/>
      <c r="D71" s="1"/>
      <c r="E71" s="1"/>
      <c r="F71" s="1"/>
      <c r="G71" s="1"/>
      <c r="H71" s="1"/>
      <c r="I71" s="1"/>
    </row>
    <row r="72" spans="1:9" x14ac:dyDescent="0.25">
      <c r="A72" s="1"/>
      <c r="B72" s="8" t="s">
        <v>42</v>
      </c>
      <c r="C72" s="14"/>
      <c r="D72" s="1"/>
      <c r="E72" s="1"/>
      <c r="F72" s="1"/>
      <c r="G72" s="1"/>
      <c r="H72" s="1"/>
      <c r="I72" s="1"/>
    </row>
    <row r="73" spans="1:9" x14ac:dyDescent="0.25">
      <c r="A73" s="1"/>
      <c r="B73" s="8" t="s">
        <v>60</v>
      </c>
      <c r="C73" s="18" t="e">
        <f>(C70+C72)/(C69-C71)</f>
        <v>#DIV/0!</v>
      </c>
      <c r="D73" s="1"/>
      <c r="E73" s="1"/>
      <c r="F73" s="1"/>
      <c r="G73" s="1"/>
      <c r="H73" s="1"/>
      <c r="I73" s="1"/>
    </row>
    <row r="74" spans="1:9" x14ac:dyDescent="0.25">
      <c r="A74" s="1"/>
      <c r="C74" s="1"/>
      <c r="D74" s="1"/>
      <c r="E74" s="1"/>
      <c r="F74" s="1"/>
      <c r="G74" s="1"/>
      <c r="H74" s="1"/>
      <c r="I74" s="1"/>
    </row>
    <row r="75" spans="1:9" x14ac:dyDescent="0.25">
      <c r="A75" s="1" t="s">
        <v>25</v>
      </c>
      <c r="B75" s="1" t="s">
        <v>26</v>
      </c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 t="s">
        <v>27</v>
      </c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 t="s">
        <v>28</v>
      </c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 t="s">
        <v>29</v>
      </c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 t="s">
        <v>44</v>
      </c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 t="s">
        <v>45</v>
      </c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8" t="s">
        <v>40</v>
      </c>
      <c r="C83" s="14"/>
      <c r="D83" s="1"/>
      <c r="E83" s="1"/>
      <c r="F83" s="1"/>
      <c r="G83" s="1"/>
      <c r="H83" s="1"/>
      <c r="I83" s="1"/>
    </row>
    <row r="84" spans="1:9" x14ac:dyDescent="0.25">
      <c r="A84" s="1"/>
      <c r="B84" s="8" t="s">
        <v>41</v>
      </c>
      <c r="C84" s="17"/>
      <c r="D84" s="1"/>
      <c r="E84" s="1"/>
      <c r="F84" s="1"/>
      <c r="G84" s="1"/>
      <c r="H84" s="1"/>
      <c r="I84" s="1"/>
    </row>
    <row r="85" spans="1:9" x14ac:dyDescent="0.25">
      <c r="A85" s="1"/>
      <c r="B85" s="8" t="s">
        <v>42</v>
      </c>
      <c r="C85" s="14"/>
      <c r="D85" s="1"/>
      <c r="E85" s="1"/>
      <c r="F85" s="1"/>
      <c r="G85" s="1"/>
      <c r="H85" s="1"/>
      <c r="I85" s="1"/>
    </row>
    <row r="86" spans="1:9" x14ac:dyDescent="0.25">
      <c r="A86" s="1"/>
      <c r="B86" s="11" t="s">
        <v>43</v>
      </c>
      <c r="C86" s="14"/>
      <c r="D86" s="1"/>
      <c r="E86" s="1"/>
      <c r="F86" s="1"/>
      <c r="G86" s="1"/>
      <c r="H86" s="1"/>
      <c r="I86" s="1"/>
    </row>
    <row r="87" spans="1:9" x14ac:dyDescent="0.25">
      <c r="A87" s="1"/>
      <c r="B87" s="8" t="s">
        <v>46</v>
      </c>
      <c r="C87" s="17" t="e">
        <f>(C83+C84*C86+C85)/C86</f>
        <v>#DIV/0!</v>
      </c>
      <c r="D87" s="1"/>
      <c r="E87" s="1"/>
      <c r="F87" s="1"/>
      <c r="G87" s="1"/>
      <c r="H87" s="1"/>
      <c r="I87" s="1"/>
    </row>
    <row r="88" spans="1:9" x14ac:dyDescent="0.25">
      <c r="A88" s="1"/>
      <c r="B88" s="10"/>
      <c r="C88" s="10"/>
      <c r="D88" s="1"/>
      <c r="E88" s="1"/>
      <c r="F88" s="1"/>
      <c r="G88" s="1"/>
      <c r="H88" s="1"/>
      <c r="I88" s="1"/>
    </row>
    <row r="89" spans="1:9" x14ac:dyDescent="0.25">
      <c r="A89" s="1"/>
      <c r="B89" s="8" t="s">
        <v>47</v>
      </c>
      <c r="C89" s="19" t="e">
        <f>C87</f>
        <v>#DIV/0!</v>
      </c>
      <c r="D89" s="1"/>
      <c r="E89" s="1"/>
      <c r="F89" s="1"/>
      <c r="G89" s="1"/>
      <c r="H89" s="1"/>
      <c r="I89" s="1"/>
    </row>
    <row r="90" spans="1:9" x14ac:dyDescent="0.25">
      <c r="A90" s="1"/>
      <c r="B90" s="8" t="s">
        <v>54</v>
      </c>
      <c r="C90" s="19"/>
      <c r="D90" s="1"/>
      <c r="E90" s="8" t="s">
        <v>38</v>
      </c>
      <c r="F90" s="9">
        <v>0.6</v>
      </c>
      <c r="G90" s="1"/>
      <c r="H90" s="1"/>
      <c r="I90" s="1"/>
    </row>
    <row r="91" spans="1:9" x14ac:dyDescent="0.25">
      <c r="A91" s="1"/>
      <c r="B91" s="8" t="s">
        <v>48</v>
      </c>
      <c r="C91" s="19" t="e">
        <f>C89+C90</f>
        <v>#DIV/0!</v>
      </c>
      <c r="D91" s="1"/>
      <c r="E91" s="1"/>
      <c r="F91" s="1"/>
      <c r="G91" s="1"/>
      <c r="H91" s="1"/>
      <c r="I91" s="1"/>
    </row>
    <row r="92" spans="1:9" x14ac:dyDescent="0.25">
      <c r="A92" s="1"/>
      <c r="B92" s="8" t="s">
        <v>49</v>
      </c>
      <c r="C92" s="19"/>
      <c r="D92" s="1"/>
      <c r="E92" s="1"/>
      <c r="F92" s="1"/>
      <c r="G92" s="1"/>
      <c r="H92" s="1"/>
      <c r="I92" s="1"/>
    </row>
    <row r="93" spans="1:9" x14ac:dyDescent="0.25">
      <c r="A93" s="1"/>
      <c r="B93" s="8" t="s">
        <v>61</v>
      </c>
      <c r="C93" s="18" t="e">
        <f>C91/C92</f>
        <v>#DIV/0!</v>
      </c>
      <c r="D93" s="1"/>
      <c r="E93" s="1"/>
      <c r="F93" s="1"/>
      <c r="G93" s="1"/>
      <c r="H93" s="1"/>
      <c r="I93" s="1"/>
    </row>
    <row r="94" spans="1:9" x14ac:dyDescent="0.25">
      <c r="A94" s="1"/>
      <c r="C94" s="1"/>
      <c r="D94" s="1"/>
      <c r="E94" s="1"/>
      <c r="F94" s="1"/>
      <c r="G94" s="1"/>
      <c r="H94" s="1"/>
      <c r="I94" s="1"/>
    </row>
    <row r="95" spans="1:9" x14ac:dyDescent="0.25">
      <c r="A95" s="1" t="s">
        <v>30</v>
      </c>
      <c r="B95" s="1" t="s">
        <v>31</v>
      </c>
      <c r="C95" s="1"/>
      <c r="D95" s="1"/>
      <c r="E95" s="1"/>
      <c r="F95" s="1"/>
      <c r="G95" s="1"/>
      <c r="H95" s="1"/>
      <c r="I95" s="1"/>
    </row>
    <row r="96" spans="1:9" x14ac:dyDescent="0.25">
      <c r="B96" s="1" t="s">
        <v>32</v>
      </c>
      <c r="C96" s="1"/>
      <c r="D96" s="1"/>
      <c r="E96" s="1"/>
      <c r="F96" s="1"/>
      <c r="G96" s="1"/>
      <c r="H96" s="1"/>
      <c r="I96" s="1"/>
    </row>
    <row r="97" spans="2:9" x14ac:dyDescent="0.25">
      <c r="B97" s="1" t="s">
        <v>33</v>
      </c>
      <c r="C97" s="1"/>
      <c r="D97" s="1"/>
      <c r="E97" s="1"/>
      <c r="F97" s="1"/>
      <c r="G97" s="1"/>
      <c r="H97" s="1"/>
      <c r="I97" s="1"/>
    </row>
    <row r="98" spans="2:9" x14ac:dyDescent="0.25">
      <c r="C98" s="1"/>
      <c r="D98" s="1"/>
      <c r="E98" s="1"/>
      <c r="F98" s="1"/>
      <c r="G98" s="1"/>
      <c r="H98" s="1"/>
      <c r="I98" s="1"/>
    </row>
    <row r="99" spans="2:9" x14ac:dyDescent="0.25">
      <c r="B99" s="1" t="s">
        <v>50</v>
      </c>
      <c r="C99" s="1"/>
      <c r="D99" s="1"/>
      <c r="E99" s="1"/>
      <c r="F99" s="1"/>
      <c r="G99" s="1"/>
      <c r="H99" s="1"/>
      <c r="I99" s="1"/>
    </row>
    <row r="100" spans="2:9" x14ac:dyDescent="0.25">
      <c r="C100" s="1"/>
      <c r="D100" s="1"/>
      <c r="E100" s="1"/>
      <c r="F100" s="1"/>
      <c r="G100" s="1"/>
      <c r="H100" s="1"/>
      <c r="I100" s="1"/>
    </row>
    <row r="101" spans="2:9" x14ac:dyDescent="0.25">
      <c r="B101" s="8" t="s">
        <v>34</v>
      </c>
      <c r="C101" s="14"/>
      <c r="D101" s="1"/>
      <c r="E101" s="1"/>
      <c r="F101" s="1"/>
      <c r="G101" s="1"/>
      <c r="H101" s="1"/>
      <c r="I101" s="1"/>
    </row>
    <row r="102" spans="2:9" x14ac:dyDescent="0.25">
      <c r="B102" s="8" t="s">
        <v>35</v>
      </c>
      <c r="C102" s="14"/>
      <c r="D102" s="1"/>
      <c r="E102" s="1"/>
      <c r="F102" s="1"/>
      <c r="G102" s="1"/>
      <c r="H102" s="1"/>
      <c r="I102" s="1"/>
    </row>
    <row r="103" spans="2:9" x14ac:dyDescent="0.25">
      <c r="B103" s="8" t="s">
        <v>36</v>
      </c>
      <c r="C103" s="14"/>
      <c r="D103" s="1"/>
      <c r="E103" s="1"/>
      <c r="F103" s="1"/>
      <c r="G103" s="1"/>
      <c r="H103" s="1"/>
      <c r="I103" s="1"/>
    </row>
    <row r="104" spans="2:9" x14ac:dyDescent="0.25">
      <c r="B104" s="8" t="s">
        <v>37</v>
      </c>
      <c r="C104" s="14"/>
      <c r="D104" s="1"/>
      <c r="E104" s="1"/>
      <c r="F104" s="1"/>
      <c r="G104" s="1"/>
      <c r="H104" s="1"/>
      <c r="I104" s="1"/>
    </row>
    <row r="105" spans="2:9" x14ac:dyDescent="0.25">
      <c r="C105" s="1"/>
      <c r="D105" s="1"/>
      <c r="E105" s="1"/>
      <c r="F105" s="1"/>
      <c r="G105" s="1"/>
      <c r="H105" s="1"/>
      <c r="I105" s="1"/>
    </row>
    <row r="106" spans="2:9" x14ac:dyDescent="0.25">
      <c r="B106" s="8" t="s">
        <v>40</v>
      </c>
      <c r="C106" s="14"/>
      <c r="D106" s="1"/>
      <c r="E106" s="1"/>
      <c r="F106" s="1"/>
      <c r="G106" s="1"/>
      <c r="H106" s="1"/>
      <c r="I106" s="1"/>
    </row>
    <row r="107" spans="2:9" x14ac:dyDescent="0.25">
      <c r="B107" s="8" t="s">
        <v>41</v>
      </c>
      <c r="C107" s="17"/>
      <c r="D107" s="1"/>
      <c r="E107" s="1"/>
      <c r="F107" s="1"/>
      <c r="G107" s="1"/>
      <c r="H107" s="1"/>
      <c r="I107" s="1"/>
    </row>
    <row r="108" spans="2:9" x14ac:dyDescent="0.25">
      <c r="B108" s="13" t="s">
        <v>43</v>
      </c>
      <c r="C108" s="14"/>
      <c r="D108" s="1"/>
      <c r="E108" s="1"/>
      <c r="F108" s="1"/>
      <c r="G108" s="1"/>
      <c r="H108" s="1"/>
      <c r="I108" s="1"/>
    </row>
    <row r="109" spans="2:9" x14ac:dyDescent="0.25">
      <c r="B109" s="13" t="s">
        <v>46</v>
      </c>
      <c r="C109" s="14">
        <f>C104</f>
        <v>0</v>
      </c>
      <c r="D109" s="1"/>
      <c r="E109" s="1"/>
      <c r="F109" s="1"/>
      <c r="G109" s="1"/>
      <c r="H109" s="1"/>
      <c r="I109" s="1"/>
    </row>
    <row r="110" spans="2:9" x14ac:dyDescent="0.25">
      <c r="B110" s="13" t="s">
        <v>62</v>
      </c>
      <c r="C110" s="20">
        <f>C109*C108-C106-C107*C108</f>
        <v>0</v>
      </c>
      <c r="D110" s="1"/>
      <c r="E110" s="1"/>
      <c r="F110" s="1"/>
      <c r="G110" s="1"/>
      <c r="H110" s="1"/>
      <c r="I110" s="1"/>
    </row>
    <row r="111" spans="2:9" x14ac:dyDescent="0.25">
      <c r="C111" s="1"/>
      <c r="D111" s="1"/>
      <c r="E111" s="1"/>
      <c r="F111" s="1"/>
      <c r="G111" s="1"/>
      <c r="H111" s="1"/>
      <c r="I111" s="1"/>
    </row>
    <row r="112" spans="2:9" x14ac:dyDescent="0.25">
      <c r="C112" s="1"/>
      <c r="D112" s="1"/>
      <c r="E112" s="1"/>
      <c r="F112" s="1"/>
      <c r="G112" s="1"/>
      <c r="H112" s="1"/>
      <c r="I112" s="1"/>
    </row>
    <row r="113" spans="3:9" x14ac:dyDescent="0.25">
      <c r="C113" s="1"/>
      <c r="D113" s="1"/>
      <c r="E113" s="1"/>
      <c r="F113" s="1"/>
      <c r="G113" s="1"/>
      <c r="H113" s="1"/>
      <c r="I113" s="1"/>
    </row>
    <row r="114" spans="3:9" x14ac:dyDescent="0.25">
      <c r="C114" s="1"/>
      <c r="D114" s="1"/>
      <c r="E114" s="1"/>
      <c r="F114" s="1"/>
      <c r="G114" s="1"/>
      <c r="H114" s="1"/>
      <c r="I114" s="1"/>
    </row>
    <row r="115" spans="3:9" x14ac:dyDescent="0.25">
      <c r="C115" s="1"/>
      <c r="D115" s="1"/>
      <c r="E115" s="1"/>
      <c r="F115" s="1"/>
      <c r="G115" s="1"/>
      <c r="H115" s="1"/>
      <c r="I115" s="1"/>
    </row>
    <row r="116" spans="3:9" x14ac:dyDescent="0.25">
      <c r="C116" s="1"/>
      <c r="D116" s="1"/>
      <c r="E116" s="1"/>
      <c r="F116" s="1"/>
      <c r="G116" s="1"/>
      <c r="H116" s="1"/>
      <c r="I116" s="1"/>
    </row>
    <row r="117" spans="3:9" x14ac:dyDescent="0.25">
      <c r="C117" s="1"/>
      <c r="D117" s="1"/>
      <c r="E117" s="1"/>
      <c r="F117" s="1"/>
      <c r="G117" s="1"/>
      <c r="H117" s="1"/>
      <c r="I117" s="1"/>
    </row>
    <row r="118" spans="3:9" x14ac:dyDescent="0.25">
      <c r="C118" s="1"/>
      <c r="D118" s="1"/>
      <c r="E118" s="1"/>
      <c r="F118" s="1"/>
      <c r="G118" s="1"/>
      <c r="H118" s="1"/>
      <c r="I118" s="1"/>
    </row>
    <row r="119" spans="3:9" x14ac:dyDescent="0.25">
      <c r="C119" s="1"/>
      <c r="D119" s="1"/>
      <c r="E119" s="1"/>
      <c r="F119" s="1"/>
      <c r="G119" s="1"/>
      <c r="H119" s="1"/>
      <c r="I119" s="1"/>
    </row>
    <row r="120" spans="3:9" x14ac:dyDescent="0.25">
      <c r="C120" s="1"/>
      <c r="D120" s="1"/>
      <c r="E120" s="1"/>
      <c r="F120" s="1"/>
      <c r="G120" s="1"/>
      <c r="H120" s="1"/>
      <c r="I120" s="1"/>
    </row>
    <row r="121" spans="3:9" x14ac:dyDescent="0.25">
      <c r="C121" s="1"/>
      <c r="D121" s="1"/>
      <c r="E121" s="1"/>
      <c r="F121" s="1"/>
      <c r="G121" s="1"/>
      <c r="H121" s="1"/>
      <c r="I121" s="1"/>
    </row>
    <row r="122" spans="3:9" x14ac:dyDescent="0.25">
      <c r="C122" s="1"/>
      <c r="D122" s="1"/>
      <c r="E122" s="1"/>
      <c r="F122" s="1"/>
      <c r="G122" s="1"/>
      <c r="H122" s="1"/>
      <c r="I122" s="1"/>
    </row>
    <row r="123" spans="3:9" x14ac:dyDescent="0.25">
      <c r="C123" s="1"/>
      <c r="D123" s="1"/>
      <c r="E123" s="1"/>
      <c r="F123" s="1"/>
      <c r="G123" s="1"/>
      <c r="H123" s="1"/>
      <c r="I123" s="1"/>
    </row>
    <row r="124" spans="3:9" x14ac:dyDescent="0.25">
      <c r="C124" s="1"/>
      <c r="D124" s="1"/>
      <c r="E124" s="1"/>
      <c r="F124" s="1"/>
      <c r="G124" s="1"/>
      <c r="H124" s="1"/>
      <c r="I124" s="1"/>
    </row>
    <row r="125" spans="3:9" x14ac:dyDescent="0.25">
      <c r="C125" s="1"/>
      <c r="D125" s="1"/>
      <c r="E125" s="1"/>
      <c r="F125" s="1"/>
      <c r="G125" s="1"/>
      <c r="H125" s="1"/>
      <c r="I125" s="1"/>
    </row>
    <row r="126" spans="3:9" x14ac:dyDescent="0.25">
      <c r="C126" s="1"/>
      <c r="D126" s="1"/>
      <c r="E126" s="1"/>
      <c r="F126" s="1"/>
      <c r="G126" s="1"/>
      <c r="H126" s="1"/>
      <c r="I126" s="1"/>
    </row>
    <row r="127" spans="3:9" x14ac:dyDescent="0.25">
      <c r="C127" s="1"/>
      <c r="D127" s="1"/>
      <c r="E127" s="1"/>
      <c r="F127" s="1"/>
      <c r="G127" s="1"/>
      <c r="H127" s="1"/>
      <c r="I127" s="1"/>
    </row>
    <row r="128" spans="3:9" x14ac:dyDescent="0.25">
      <c r="C128" s="1"/>
      <c r="D128" s="1"/>
      <c r="E128" s="1"/>
      <c r="F128" s="1"/>
      <c r="G128" s="1"/>
      <c r="H128" s="1"/>
      <c r="I128" s="1"/>
    </row>
    <row r="129" spans="3:9" x14ac:dyDescent="0.25">
      <c r="C129" s="1"/>
      <c r="D129" s="1"/>
      <c r="E129" s="1"/>
      <c r="F129" s="1"/>
      <c r="G129" s="1"/>
      <c r="H129" s="1"/>
      <c r="I129" s="1"/>
    </row>
    <row r="130" spans="3:9" x14ac:dyDescent="0.25">
      <c r="C130" s="1"/>
      <c r="D130" s="1"/>
      <c r="E130" s="1"/>
      <c r="F130" s="1"/>
      <c r="G130" s="1"/>
      <c r="H130" s="1"/>
      <c r="I130" s="1"/>
    </row>
    <row r="131" spans="3:9" x14ac:dyDescent="0.25">
      <c r="C131" s="1"/>
      <c r="D131" s="1"/>
      <c r="E131" s="1"/>
      <c r="F131" s="1"/>
      <c r="G131" s="1"/>
      <c r="H131" s="1"/>
      <c r="I131" s="1"/>
    </row>
    <row r="132" spans="3:9" x14ac:dyDescent="0.25">
      <c r="C132" s="1"/>
      <c r="D132" s="1"/>
      <c r="E132" s="1"/>
      <c r="F132" s="1"/>
      <c r="G132" s="1"/>
      <c r="H132" s="1"/>
      <c r="I132" s="1"/>
    </row>
    <row r="133" spans="3:9" x14ac:dyDescent="0.25">
      <c r="C133" s="1"/>
      <c r="D133" s="1"/>
      <c r="E133" s="1"/>
      <c r="F133" s="1"/>
      <c r="G133" s="1"/>
      <c r="H133" s="1"/>
      <c r="I133" s="1"/>
    </row>
    <row r="134" spans="3:9" x14ac:dyDescent="0.25">
      <c r="C134" s="1"/>
      <c r="D134" s="1"/>
      <c r="E134" s="1"/>
      <c r="F134" s="1"/>
      <c r="G134" s="1"/>
      <c r="H134" s="1"/>
      <c r="I134" s="1"/>
    </row>
    <row r="135" spans="3:9" x14ac:dyDescent="0.25">
      <c r="C135" s="1"/>
      <c r="D135" s="1"/>
      <c r="E135" s="1"/>
      <c r="F135" s="1"/>
      <c r="G135" s="1"/>
      <c r="H135" s="1"/>
      <c r="I135" s="1"/>
    </row>
    <row r="136" spans="3:9" x14ac:dyDescent="0.25">
      <c r="C136" s="1"/>
      <c r="D136" s="1"/>
      <c r="E136" s="1"/>
      <c r="F136" s="1"/>
      <c r="G136" s="1"/>
      <c r="H136" s="1"/>
      <c r="I136" s="1"/>
    </row>
    <row r="137" spans="3:9" x14ac:dyDescent="0.25">
      <c r="C137" s="1"/>
      <c r="D137" s="1"/>
      <c r="E137" s="1"/>
      <c r="F137" s="1"/>
      <c r="G137" s="1"/>
      <c r="H137" s="1"/>
      <c r="I137" s="1"/>
    </row>
    <row r="138" spans="3:9" x14ac:dyDescent="0.25">
      <c r="C138" s="1"/>
      <c r="D138" s="1"/>
      <c r="E138" s="1"/>
      <c r="F138" s="1"/>
      <c r="G138" s="1"/>
      <c r="H138" s="1"/>
      <c r="I138" s="1"/>
    </row>
    <row r="139" spans="3:9" x14ac:dyDescent="0.25">
      <c r="C139" s="1"/>
      <c r="D139" s="1"/>
      <c r="E139" s="1"/>
      <c r="F139" s="1"/>
      <c r="G139" s="1"/>
      <c r="H139" s="1"/>
      <c r="I139" s="1"/>
    </row>
    <row r="140" spans="3:9" x14ac:dyDescent="0.25">
      <c r="C140" s="1"/>
      <c r="D140" s="1"/>
      <c r="E140" s="1"/>
      <c r="F140" s="1"/>
      <c r="G140" s="1"/>
      <c r="H140" s="1"/>
      <c r="I140" s="1"/>
    </row>
    <row r="141" spans="3:9" x14ac:dyDescent="0.25">
      <c r="C141" s="1"/>
      <c r="D141" s="1"/>
      <c r="E141" s="1"/>
      <c r="F141" s="1"/>
      <c r="G141" s="1"/>
      <c r="H141" s="1"/>
      <c r="I141" s="1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5121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4</xdr:col>
                <xdr:colOff>1438275</xdr:colOff>
                <xdr:row>35</xdr:row>
                <xdr:rowOff>85725</xdr:rowOff>
              </to>
            </anchor>
          </objectPr>
        </oleObject>
      </mc:Choice>
      <mc:Fallback>
        <oleObject progId="Word.Document.12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4"/>
  <sheetViews>
    <sheetView workbookViewId="0">
      <selection activeCell="B2" sqref="B2:B3"/>
    </sheetView>
  </sheetViews>
  <sheetFormatPr defaultRowHeight="15" x14ac:dyDescent="0.25"/>
  <cols>
    <col min="1" max="1" width="12.85546875" customWidth="1"/>
    <col min="2" max="2" width="37.85546875" customWidth="1"/>
    <col min="3" max="3" width="13" customWidth="1"/>
    <col min="4" max="4" width="15.42578125" customWidth="1"/>
    <col min="5" max="5" width="22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22">
        <v>5</v>
      </c>
    </row>
    <row r="3" spans="1:2" x14ac:dyDescent="0.25">
      <c r="A3" s="1" t="s">
        <v>2</v>
      </c>
      <c r="B3" s="22" t="s">
        <v>63</v>
      </c>
    </row>
    <row r="28" spans="13:13" x14ac:dyDescent="0.25">
      <c r="M28" s="2"/>
    </row>
    <row r="38" spans="1:9" x14ac:dyDescent="0.25">
      <c r="B38" s="1" t="s">
        <v>13</v>
      </c>
      <c r="C38" s="1"/>
      <c r="D38" s="1"/>
      <c r="E38" s="1"/>
      <c r="F38" s="1"/>
      <c r="G38" s="1"/>
      <c r="H38" s="1"/>
      <c r="I38" s="1"/>
    </row>
    <row r="39" spans="1:9" x14ac:dyDescent="0.25">
      <c r="B39" s="1" t="s">
        <v>11</v>
      </c>
      <c r="C39" s="1"/>
      <c r="D39" s="1"/>
      <c r="E39" s="1" t="s">
        <v>12</v>
      </c>
      <c r="F39" s="1"/>
      <c r="G39" s="1"/>
      <c r="H39" s="1"/>
      <c r="I39" s="1"/>
    </row>
    <row r="40" spans="1:9" x14ac:dyDescent="0.25">
      <c r="B40" s="1" t="s">
        <v>14</v>
      </c>
      <c r="C40" s="1"/>
      <c r="D40" s="1"/>
      <c r="E40" s="1"/>
      <c r="F40" s="1"/>
      <c r="G40" s="1"/>
      <c r="H40" s="1"/>
      <c r="I40" s="1"/>
    </row>
    <row r="41" spans="1:9" x14ac:dyDescent="0.25">
      <c r="B41" s="1" t="s">
        <v>15</v>
      </c>
      <c r="C41" s="1"/>
      <c r="D41" s="1"/>
      <c r="E41" s="1"/>
      <c r="F41" s="1"/>
      <c r="G41" s="1"/>
      <c r="H41" s="1"/>
      <c r="I41" s="1"/>
    </row>
    <row r="42" spans="1:9" x14ac:dyDescent="0.25">
      <c r="B42" s="1" t="s">
        <v>17</v>
      </c>
      <c r="C42" s="1"/>
      <c r="D42" s="1"/>
      <c r="E42" s="1"/>
      <c r="F42" s="1"/>
      <c r="G42" s="1"/>
      <c r="H42" s="1"/>
      <c r="I42" s="1"/>
    </row>
    <row r="43" spans="1:9" x14ac:dyDescent="0.25">
      <c r="B43" s="1" t="s">
        <v>16</v>
      </c>
      <c r="C43" s="1"/>
      <c r="D43" s="1"/>
      <c r="E43" s="1"/>
      <c r="F43" s="1"/>
      <c r="G43" s="1"/>
      <c r="H43" s="1"/>
      <c r="I43" s="1"/>
    </row>
    <row r="45" spans="1:9" x14ac:dyDescent="0.25">
      <c r="A45" s="1" t="s">
        <v>18</v>
      </c>
      <c r="B45" s="1" t="s">
        <v>19</v>
      </c>
    </row>
    <row r="46" spans="1:9" x14ac:dyDescent="0.25">
      <c r="A46" s="1"/>
      <c r="B46" s="1" t="s">
        <v>20</v>
      </c>
    </row>
    <row r="47" spans="1:9" x14ac:dyDescent="0.25">
      <c r="A47" s="1"/>
      <c r="B47" s="1" t="s">
        <v>21</v>
      </c>
    </row>
    <row r="48" spans="1:9" ht="15.75" thickBot="1" x14ac:dyDescent="0.3">
      <c r="A48" s="1"/>
      <c r="B48" s="1"/>
    </row>
    <row r="49" spans="1:8" ht="15.75" thickBot="1" x14ac:dyDescent="0.3">
      <c r="A49" s="1"/>
      <c r="B49" s="3" t="s">
        <v>3</v>
      </c>
      <c r="C49" s="4" t="s">
        <v>4</v>
      </c>
      <c r="D49" s="4" t="s">
        <v>5</v>
      </c>
    </row>
    <row r="50" spans="1:8" ht="15.75" thickBot="1" x14ac:dyDescent="0.3">
      <c r="A50" s="1"/>
      <c r="B50" s="5" t="s">
        <v>6</v>
      </c>
      <c r="C50" s="6">
        <v>100</v>
      </c>
      <c r="D50" s="7">
        <v>0.04</v>
      </c>
    </row>
    <row r="51" spans="1:8" ht="15.75" thickBot="1" x14ac:dyDescent="0.3">
      <c r="A51" s="1"/>
      <c r="B51" s="5" t="s">
        <v>7</v>
      </c>
      <c r="C51" s="6">
        <v>85</v>
      </c>
      <c r="D51" s="7">
        <v>0.1</v>
      </c>
    </row>
    <row r="52" spans="1:8" ht="15.75" thickBot="1" x14ac:dyDescent="0.3">
      <c r="A52" s="1"/>
      <c r="B52" s="5" t="s">
        <v>8</v>
      </c>
      <c r="C52" s="6">
        <v>75</v>
      </c>
      <c r="D52" s="7">
        <v>0.32</v>
      </c>
    </row>
    <row r="53" spans="1:8" ht="15.75" thickBot="1" x14ac:dyDescent="0.3">
      <c r="A53" s="1"/>
      <c r="B53" s="5" t="s">
        <v>9</v>
      </c>
      <c r="C53" s="6">
        <v>50</v>
      </c>
      <c r="D53" s="7">
        <v>0.39</v>
      </c>
    </row>
    <row r="54" spans="1:8" ht="15.75" thickBot="1" x14ac:dyDescent="0.3">
      <c r="A54" s="1"/>
      <c r="B54" s="5" t="s">
        <v>10</v>
      </c>
      <c r="C54" s="6">
        <v>40</v>
      </c>
      <c r="D54" s="7">
        <v>0.15</v>
      </c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8" t="s">
        <v>34</v>
      </c>
      <c r="C56" s="8">
        <f>C50*D50+C51*D51+C52*D52+C53*D53+C54*D54</f>
        <v>62</v>
      </c>
      <c r="D56" s="1"/>
      <c r="E56" s="1"/>
      <c r="F56" s="1"/>
      <c r="G56" s="1"/>
      <c r="H56" s="1"/>
    </row>
    <row r="57" spans="1:8" x14ac:dyDescent="0.25">
      <c r="A57" s="1"/>
      <c r="B57" s="8" t="s">
        <v>35</v>
      </c>
      <c r="C57" s="8">
        <v>105</v>
      </c>
      <c r="D57" s="1" t="s">
        <v>51</v>
      </c>
      <c r="E57" s="8" t="s">
        <v>38</v>
      </c>
      <c r="F57" s="9">
        <v>0.6</v>
      </c>
      <c r="G57" s="1"/>
      <c r="H57" s="1"/>
    </row>
    <row r="58" spans="1:8" x14ac:dyDescent="0.25">
      <c r="A58" s="1"/>
      <c r="B58" s="8" t="s">
        <v>36</v>
      </c>
      <c r="C58" s="14">
        <f>C56*C57</f>
        <v>6510</v>
      </c>
      <c r="D58" s="1"/>
      <c r="E58" s="1"/>
      <c r="F58" s="1"/>
      <c r="G58" s="1"/>
      <c r="H58" s="1"/>
    </row>
    <row r="59" spans="1:8" x14ac:dyDescent="0.25">
      <c r="A59" s="1"/>
      <c r="B59" s="8" t="s">
        <v>37</v>
      </c>
      <c r="C59" s="14">
        <f>C58*(1-F57)</f>
        <v>2604</v>
      </c>
      <c r="D59" s="1"/>
      <c r="E59" s="1"/>
      <c r="F59" s="1"/>
      <c r="G59" s="1"/>
      <c r="H59" s="1"/>
    </row>
    <row r="60" spans="1:8" x14ac:dyDescent="0.25">
      <c r="A60" s="1"/>
      <c r="B60" s="1"/>
      <c r="C60" s="15"/>
      <c r="D60" s="1"/>
      <c r="E60" s="1"/>
      <c r="F60" s="1"/>
      <c r="G60" s="1"/>
      <c r="H60" s="1"/>
    </row>
    <row r="61" spans="1:8" x14ac:dyDescent="0.25">
      <c r="A61" s="1"/>
      <c r="B61" s="8" t="s">
        <v>39</v>
      </c>
      <c r="C61" s="14">
        <f>C59</f>
        <v>2604</v>
      </c>
      <c r="D61" s="1"/>
      <c r="E61" s="1"/>
      <c r="F61" s="1"/>
      <c r="G61" s="1"/>
      <c r="H61" s="1"/>
    </row>
    <row r="62" spans="1:8" x14ac:dyDescent="0.25">
      <c r="A62" s="1"/>
      <c r="B62" s="8" t="s">
        <v>40</v>
      </c>
      <c r="C62" s="14">
        <v>19864</v>
      </c>
      <c r="D62" s="1"/>
      <c r="E62" s="1"/>
      <c r="F62" s="1"/>
      <c r="G62" s="1"/>
      <c r="H62" s="1"/>
    </row>
    <row r="63" spans="1:8" x14ac:dyDescent="0.25">
      <c r="A63" s="1"/>
      <c r="B63" s="8" t="s">
        <v>41</v>
      </c>
      <c r="C63" s="17">
        <v>1660.9</v>
      </c>
      <c r="D63" s="1"/>
      <c r="E63" s="1"/>
      <c r="F63" s="1"/>
      <c r="G63" s="1"/>
      <c r="H63" s="1"/>
    </row>
    <row r="64" spans="1:8" x14ac:dyDescent="0.25">
      <c r="A64" s="1"/>
      <c r="B64" s="8" t="s">
        <v>59</v>
      </c>
      <c r="C64" s="16">
        <f>C62/(C61-C63)</f>
        <v>21.062453610433678</v>
      </c>
      <c r="D64" s="1"/>
      <c r="E64" s="1" t="s">
        <v>52</v>
      </c>
      <c r="F64" s="1"/>
      <c r="G64" s="1"/>
      <c r="H64" s="1"/>
    </row>
    <row r="65" spans="1:8" x14ac:dyDescent="0.25">
      <c r="A65" s="1"/>
      <c r="C65" s="1"/>
      <c r="D65" s="1"/>
      <c r="E65" s="1"/>
      <c r="F65" s="1"/>
      <c r="G65" s="1"/>
      <c r="H65" s="1"/>
    </row>
    <row r="66" spans="1:8" x14ac:dyDescent="0.25">
      <c r="A66" s="1" t="s">
        <v>22</v>
      </c>
      <c r="B66" s="1" t="s">
        <v>23</v>
      </c>
      <c r="C66" s="1"/>
      <c r="D66" s="1"/>
      <c r="E66" s="1"/>
      <c r="F66" s="1"/>
      <c r="G66" s="1"/>
      <c r="H66" s="1"/>
    </row>
    <row r="67" spans="1:8" x14ac:dyDescent="0.25">
      <c r="A67" s="1"/>
      <c r="B67" s="1" t="s">
        <v>24</v>
      </c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8" t="s">
        <v>39</v>
      </c>
      <c r="C69" s="14">
        <f>C59</f>
        <v>2604</v>
      </c>
      <c r="D69" s="1"/>
      <c r="E69" s="1"/>
      <c r="F69" s="1"/>
      <c r="G69" s="1"/>
      <c r="H69" s="1"/>
    </row>
    <row r="70" spans="1:8" x14ac:dyDescent="0.25">
      <c r="A70" s="1"/>
      <c r="B70" s="8" t="s">
        <v>40</v>
      </c>
      <c r="C70" s="14">
        <v>19864</v>
      </c>
      <c r="D70" s="1"/>
      <c r="E70" s="1"/>
      <c r="F70" s="1"/>
      <c r="G70" s="1"/>
      <c r="H70" s="1"/>
    </row>
    <row r="71" spans="1:8" x14ac:dyDescent="0.25">
      <c r="A71" s="1"/>
      <c r="B71" s="8" t="s">
        <v>41</v>
      </c>
      <c r="C71" s="17">
        <v>1660.9</v>
      </c>
      <c r="D71" s="1"/>
      <c r="E71" s="1"/>
      <c r="F71" s="1"/>
      <c r="G71" s="1"/>
      <c r="H71" s="1"/>
    </row>
    <row r="72" spans="1:8" x14ac:dyDescent="0.25">
      <c r="A72" s="1"/>
      <c r="B72" s="8" t="s">
        <v>42</v>
      </c>
      <c r="C72" s="14">
        <v>14000</v>
      </c>
      <c r="D72" s="1"/>
      <c r="E72" s="1" t="s">
        <v>51</v>
      </c>
      <c r="F72" s="1"/>
      <c r="G72" s="1"/>
      <c r="H72" s="1"/>
    </row>
    <row r="73" spans="1:8" x14ac:dyDescent="0.25">
      <c r="A73" s="1"/>
      <c r="B73" s="8" t="s">
        <v>60</v>
      </c>
      <c r="C73" s="18">
        <f>(C70+C72)/(C69-C71)</f>
        <v>35.9071148340579</v>
      </c>
      <c r="D73" s="1"/>
      <c r="E73" s="1" t="s">
        <v>53</v>
      </c>
      <c r="F73" s="1"/>
      <c r="G73" s="1"/>
      <c r="H73" s="1"/>
    </row>
    <row r="74" spans="1:8" x14ac:dyDescent="0.25">
      <c r="A74" s="1"/>
      <c r="C74" s="1"/>
      <c r="D74" s="1"/>
      <c r="E74" s="1"/>
      <c r="F74" s="1"/>
      <c r="G74" s="1"/>
      <c r="H74" s="1"/>
    </row>
    <row r="75" spans="1:8" x14ac:dyDescent="0.25">
      <c r="A75" s="1" t="s">
        <v>25</v>
      </c>
      <c r="B75" s="1" t="s">
        <v>26</v>
      </c>
      <c r="C75" s="1"/>
      <c r="D75" s="1"/>
      <c r="E75" s="1"/>
      <c r="F75" s="1"/>
      <c r="G75" s="1"/>
      <c r="H75" s="1"/>
    </row>
    <row r="76" spans="1:8" x14ac:dyDescent="0.25">
      <c r="A76" s="1"/>
      <c r="B76" s="1" t="s">
        <v>27</v>
      </c>
      <c r="C76" s="1"/>
      <c r="D76" s="1"/>
      <c r="E76" s="1"/>
      <c r="F76" s="1"/>
      <c r="G76" s="1"/>
      <c r="H76" s="1"/>
    </row>
    <row r="77" spans="1:8" x14ac:dyDescent="0.25">
      <c r="A77" s="1"/>
      <c r="B77" s="1" t="s">
        <v>28</v>
      </c>
      <c r="C77" s="1"/>
      <c r="D77" s="1"/>
      <c r="E77" s="1"/>
      <c r="F77" s="1"/>
      <c r="G77" s="1"/>
      <c r="H77" s="1"/>
    </row>
    <row r="78" spans="1:8" x14ac:dyDescent="0.25">
      <c r="A78" s="1"/>
      <c r="B78" s="1" t="s">
        <v>29</v>
      </c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 t="s">
        <v>44</v>
      </c>
      <c r="C80" s="1"/>
      <c r="D80" s="1"/>
      <c r="E80" s="1"/>
      <c r="F80" s="1"/>
      <c r="G80" s="1"/>
      <c r="H80" s="1"/>
    </row>
    <row r="81" spans="1:8" x14ac:dyDescent="0.25">
      <c r="A81" s="1"/>
      <c r="B81" s="1" t="s">
        <v>45</v>
      </c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8" t="s">
        <v>40</v>
      </c>
      <c r="C83" s="14">
        <v>19864</v>
      </c>
      <c r="D83" s="1"/>
      <c r="E83" s="1"/>
      <c r="F83" s="1"/>
      <c r="G83" s="1"/>
      <c r="H83" s="1"/>
    </row>
    <row r="84" spans="1:8" x14ac:dyDescent="0.25">
      <c r="A84" s="1"/>
      <c r="B84" s="8" t="s">
        <v>41</v>
      </c>
      <c r="C84" s="17">
        <v>1660.9</v>
      </c>
      <c r="D84" s="1"/>
      <c r="E84" s="1"/>
      <c r="F84" s="1"/>
      <c r="G84" s="1"/>
      <c r="H84" s="1"/>
    </row>
    <row r="85" spans="1:8" x14ac:dyDescent="0.25">
      <c r="A85" s="1"/>
      <c r="B85" s="8" t="s">
        <v>42</v>
      </c>
      <c r="C85" s="14">
        <v>14000</v>
      </c>
      <c r="D85" s="1"/>
      <c r="E85" s="1"/>
      <c r="F85" s="1"/>
      <c r="G85" s="1"/>
      <c r="H85" s="1"/>
    </row>
    <row r="86" spans="1:8" x14ac:dyDescent="0.25">
      <c r="A86" s="1"/>
      <c r="B86" s="11" t="s">
        <v>43</v>
      </c>
      <c r="C86" s="14">
        <v>34</v>
      </c>
      <c r="D86" s="1"/>
      <c r="E86" s="1" t="s">
        <v>51</v>
      </c>
      <c r="F86" s="1"/>
      <c r="G86" s="1"/>
      <c r="H86" s="1"/>
    </row>
    <row r="87" spans="1:8" x14ac:dyDescent="0.25">
      <c r="A87" s="1"/>
      <c r="B87" s="8" t="s">
        <v>46</v>
      </c>
      <c r="C87" s="17">
        <f>(C83+C84*C86+C85)/C86</f>
        <v>2656.9</v>
      </c>
      <c r="D87" s="1"/>
      <c r="E87" s="1"/>
      <c r="F87" s="1"/>
      <c r="G87" s="1"/>
      <c r="H87" s="1"/>
    </row>
    <row r="88" spans="1:8" x14ac:dyDescent="0.25">
      <c r="A88" s="1"/>
      <c r="B88" s="10"/>
      <c r="C88" s="10"/>
      <c r="D88" s="1"/>
      <c r="E88" s="1"/>
      <c r="F88" s="1"/>
      <c r="G88" s="1"/>
      <c r="H88" s="1"/>
    </row>
    <row r="89" spans="1:8" x14ac:dyDescent="0.25">
      <c r="A89" s="1"/>
      <c r="B89" s="8" t="s">
        <v>47</v>
      </c>
      <c r="C89" s="19">
        <f>C87</f>
        <v>2656.9</v>
      </c>
      <c r="D89" s="1"/>
      <c r="E89" s="1"/>
      <c r="F89" s="1"/>
      <c r="G89" s="1"/>
      <c r="H89" s="1"/>
    </row>
    <row r="90" spans="1:8" x14ac:dyDescent="0.25">
      <c r="A90" s="1"/>
      <c r="B90" s="8" t="s">
        <v>54</v>
      </c>
      <c r="C90" s="19">
        <f>C89/(1-F90)*F90</f>
        <v>3985.35</v>
      </c>
      <c r="D90" s="1"/>
      <c r="E90" s="8" t="s">
        <v>38</v>
      </c>
      <c r="F90" s="9">
        <v>0.6</v>
      </c>
      <c r="G90" s="1"/>
      <c r="H90" s="2"/>
    </row>
    <row r="91" spans="1:8" x14ac:dyDescent="0.25">
      <c r="A91" s="1"/>
      <c r="B91" s="8" t="s">
        <v>48</v>
      </c>
      <c r="C91" s="19">
        <f>C89+C90</f>
        <v>6642.25</v>
      </c>
      <c r="D91" s="1"/>
      <c r="E91" s="1"/>
      <c r="F91" s="1"/>
      <c r="G91" s="1"/>
      <c r="H91" s="1"/>
    </row>
    <row r="92" spans="1:8" x14ac:dyDescent="0.25">
      <c r="A92" s="1"/>
      <c r="B92" s="8" t="s">
        <v>49</v>
      </c>
      <c r="C92" s="19">
        <v>105</v>
      </c>
      <c r="D92" s="1"/>
      <c r="E92" s="1" t="s">
        <v>51</v>
      </c>
      <c r="F92" s="1"/>
      <c r="G92" s="1"/>
      <c r="H92" s="1"/>
    </row>
    <row r="93" spans="1:8" x14ac:dyDescent="0.25">
      <c r="A93" s="1"/>
      <c r="B93" s="8" t="s">
        <v>61</v>
      </c>
      <c r="C93" s="18">
        <f>C91/C92</f>
        <v>63.259523809523813</v>
      </c>
      <c r="D93" s="1"/>
      <c r="E93" s="1"/>
      <c r="F93" s="1"/>
      <c r="G93" s="1"/>
      <c r="H93" s="1"/>
    </row>
    <row r="94" spans="1:8" x14ac:dyDescent="0.25">
      <c r="A94" s="1"/>
      <c r="B94" s="10"/>
      <c r="C94" s="21"/>
      <c r="D94" s="1"/>
      <c r="E94" s="1"/>
      <c r="F94" s="1"/>
      <c r="G94" s="1"/>
      <c r="H94" s="1"/>
    </row>
    <row r="95" spans="1:8" x14ac:dyDescent="0.25">
      <c r="A95" s="1"/>
      <c r="B95" s="10" t="s">
        <v>57</v>
      </c>
      <c r="C95" s="21"/>
      <c r="D95" s="1"/>
      <c r="E95" s="1"/>
      <c r="F95" s="1"/>
      <c r="G95" s="1"/>
      <c r="H95" s="1"/>
    </row>
    <row r="96" spans="1:8" x14ac:dyDescent="0.25">
      <c r="A96" s="1"/>
      <c r="C96" s="1"/>
      <c r="D96" s="1"/>
      <c r="E96" s="1"/>
      <c r="F96" s="1"/>
      <c r="G96" s="1"/>
      <c r="H96" s="1"/>
    </row>
    <row r="97" spans="1:8" x14ac:dyDescent="0.25">
      <c r="A97" s="1" t="s">
        <v>30</v>
      </c>
      <c r="B97" s="1" t="s">
        <v>31</v>
      </c>
      <c r="C97" s="1"/>
      <c r="D97" s="1"/>
      <c r="E97" s="1"/>
      <c r="F97" s="1"/>
      <c r="G97" s="1"/>
      <c r="H97" s="1"/>
    </row>
    <row r="98" spans="1:8" x14ac:dyDescent="0.25">
      <c r="B98" s="1" t="s">
        <v>32</v>
      </c>
      <c r="C98" s="1"/>
      <c r="D98" s="1"/>
      <c r="E98" s="1"/>
      <c r="F98" s="1"/>
      <c r="G98" s="1"/>
      <c r="H98" s="1"/>
    </row>
    <row r="99" spans="1:8" x14ac:dyDescent="0.25">
      <c r="B99" s="1" t="s">
        <v>33</v>
      </c>
      <c r="C99" s="1"/>
      <c r="D99" s="1"/>
      <c r="E99" s="1"/>
      <c r="F99" s="1"/>
      <c r="G99" s="1"/>
      <c r="H99" s="1"/>
    </row>
    <row r="100" spans="1:8" x14ac:dyDescent="0.25">
      <c r="C100" s="1"/>
      <c r="D100" s="1"/>
      <c r="E100" s="1"/>
      <c r="F100" s="1"/>
      <c r="G100" s="1"/>
      <c r="H100" s="1"/>
    </row>
    <row r="101" spans="1:8" x14ac:dyDescent="0.25">
      <c r="B101" s="1" t="s">
        <v>50</v>
      </c>
      <c r="C101" s="1"/>
      <c r="D101" s="1"/>
      <c r="E101" s="1"/>
      <c r="F101" s="1"/>
      <c r="G101" s="1"/>
      <c r="H101" s="1"/>
    </row>
    <row r="102" spans="1:8" x14ac:dyDescent="0.25">
      <c r="C102" s="1"/>
      <c r="D102" s="1"/>
      <c r="E102" s="1"/>
      <c r="F102" s="1"/>
      <c r="G102" s="1"/>
      <c r="H102" s="1"/>
    </row>
    <row r="103" spans="1:8" x14ac:dyDescent="0.25">
      <c r="B103" s="8" t="s">
        <v>34</v>
      </c>
      <c r="C103" s="14">
        <f>C56-F103</f>
        <v>57</v>
      </c>
      <c r="D103" s="1"/>
      <c r="E103" s="8" t="s">
        <v>55</v>
      </c>
      <c r="F103" s="8">
        <v>5</v>
      </c>
      <c r="G103" s="1"/>
      <c r="H103" s="1"/>
    </row>
    <row r="104" spans="1:8" x14ac:dyDescent="0.25">
      <c r="B104" s="8" t="s">
        <v>35</v>
      </c>
      <c r="C104" s="14">
        <f>C57+F104</f>
        <v>115</v>
      </c>
      <c r="D104" s="1"/>
      <c r="E104" s="8" t="s">
        <v>56</v>
      </c>
      <c r="F104" s="8">
        <v>10</v>
      </c>
      <c r="G104" s="1"/>
      <c r="H104" s="1"/>
    </row>
    <row r="105" spans="1:8" x14ac:dyDescent="0.25">
      <c r="B105" s="8" t="s">
        <v>36</v>
      </c>
      <c r="C105" s="14">
        <f>C103*C104</f>
        <v>6555</v>
      </c>
      <c r="D105" s="1"/>
      <c r="E105" s="1"/>
      <c r="F105" s="1"/>
      <c r="G105" s="1"/>
      <c r="H105" s="1"/>
    </row>
    <row r="106" spans="1:8" x14ac:dyDescent="0.25">
      <c r="B106" s="8" t="s">
        <v>37</v>
      </c>
      <c r="C106" s="14">
        <f>C105*(1-F90)</f>
        <v>2622</v>
      </c>
      <c r="D106" s="1"/>
      <c r="E106" s="1"/>
      <c r="F106" s="1"/>
      <c r="G106" s="1"/>
      <c r="H106" s="1"/>
    </row>
    <row r="107" spans="1:8" x14ac:dyDescent="0.25">
      <c r="C107" s="1"/>
      <c r="D107" s="1"/>
      <c r="E107" s="1"/>
      <c r="F107" s="1"/>
      <c r="G107" s="1"/>
      <c r="H107" s="1"/>
    </row>
    <row r="108" spans="1:8" x14ac:dyDescent="0.25">
      <c r="B108" s="8" t="s">
        <v>40</v>
      </c>
      <c r="C108" s="14">
        <v>19864</v>
      </c>
      <c r="D108" s="1"/>
      <c r="E108" s="1"/>
      <c r="F108" s="1"/>
      <c r="G108" s="1"/>
      <c r="H108" s="1"/>
    </row>
    <row r="109" spans="1:8" x14ac:dyDescent="0.25">
      <c r="B109" s="8" t="s">
        <v>41</v>
      </c>
      <c r="C109" s="17">
        <v>1660.9</v>
      </c>
      <c r="D109" s="1"/>
      <c r="E109" s="1"/>
      <c r="F109" s="1"/>
      <c r="G109" s="1"/>
      <c r="H109" s="1"/>
    </row>
    <row r="110" spans="1:8" x14ac:dyDescent="0.25">
      <c r="B110" s="13" t="s">
        <v>43</v>
      </c>
      <c r="C110" s="14">
        <v>34</v>
      </c>
      <c r="D110" s="1"/>
      <c r="E110" s="1"/>
      <c r="F110" s="1"/>
      <c r="G110" s="1"/>
      <c r="H110" s="1"/>
    </row>
    <row r="111" spans="1:8" x14ac:dyDescent="0.25">
      <c r="B111" s="13" t="s">
        <v>46</v>
      </c>
      <c r="C111" s="14">
        <f>C106</f>
        <v>2622</v>
      </c>
      <c r="D111" s="1"/>
      <c r="E111" s="1"/>
      <c r="F111" s="1"/>
      <c r="G111" s="1"/>
      <c r="H111" s="1"/>
    </row>
    <row r="112" spans="1:8" x14ac:dyDescent="0.25">
      <c r="B112" s="13" t="s">
        <v>62</v>
      </c>
      <c r="C112" s="20">
        <f>C111*C110-C108-C109*C110</f>
        <v>12813.399999999994</v>
      </c>
      <c r="D112" s="1"/>
      <c r="E112" s="1"/>
      <c r="F112" s="1"/>
      <c r="G112" s="1"/>
      <c r="H112" s="1"/>
    </row>
    <row r="113" spans="2:8" x14ac:dyDescent="0.25">
      <c r="C113" s="1"/>
      <c r="D113" s="1"/>
      <c r="E113" s="1"/>
      <c r="F113" s="1"/>
      <c r="G113" s="1"/>
      <c r="H113" s="1"/>
    </row>
    <row r="114" spans="2:8" x14ac:dyDescent="0.25">
      <c r="B114" s="12" t="s">
        <v>58</v>
      </c>
      <c r="C114" s="1"/>
      <c r="D114" s="1"/>
      <c r="E114" s="1"/>
      <c r="F114" s="1"/>
      <c r="G114" s="1"/>
      <c r="H114" s="1"/>
    </row>
    <row r="115" spans="2:8" x14ac:dyDescent="0.25">
      <c r="C115" s="1"/>
      <c r="D115" s="1"/>
      <c r="E115" s="1"/>
      <c r="F115" s="1"/>
      <c r="G115" s="1"/>
      <c r="H115" s="1"/>
    </row>
    <row r="116" spans="2:8" x14ac:dyDescent="0.25">
      <c r="C116" s="1"/>
      <c r="D116" s="1"/>
      <c r="E116" s="1"/>
      <c r="F116" s="1"/>
      <c r="G116" s="1"/>
      <c r="H116" s="1"/>
    </row>
    <row r="117" spans="2:8" x14ac:dyDescent="0.25">
      <c r="C117" s="1"/>
      <c r="D117" s="1"/>
      <c r="E117" s="1"/>
      <c r="F117" s="1"/>
      <c r="G117" s="1"/>
      <c r="H117" s="1"/>
    </row>
    <row r="118" spans="2:8" x14ac:dyDescent="0.25">
      <c r="C118" s="1"/>
      <c r="D118" s="1"/>
      <c r="E118" s="1"/>
      <c r="F118" s="1"/>
      <c r="G118" s="1"/>
      <c r="H118" s="1"/>
    </row>
    <row r="119" spans="2:8" x14ac:dyDescent="0.25">
      <c r="C119" s="1"/>
      <c r="D119" s="1"/>
      <c r="E119" s="1"/>
      <c r="F119" s="1"/>
      <c r="G119" s="1"/>
      <c r="H119" s="1"/>
    </row>
    <row r="120" spans="2:8" x14ac:dyDescent="0.25">
      <c r="C120" s="1"/>
      <c r="D120" s="1"/>
      <c r="E120" s="1"/>
      <c r="F120" s="1"/>
      <c r="G120" s="1"/>
      <c r="H120" s="1"/>
    </row>
    <row r="121" spans="2:8" x14ac:dyDescent="0.25">
      <c r="C121" s="1"/>
      <c r="D121" s="1"/>
      <c r="E121" s="1"/>
      <c r="F121" s="1"/>
      <c r="G121" s="1"/>
      <c r="H121" s="1"/>
    </row>
    <row r="122" spans="2:8" x14ac:dyDescent="0.25">
      <c r="C122" s="1"/>
      <c r="D122" s="1"/>
      <c r="E122" s="1"/>
      <c r="F122" s="1"/>
      <c r="G122" s="1"/>
      <c r="H122" s="1"/>
    </row>
    <row r="123" spans="2:8" x14ac:dyDescent="0.25">
      <c r="C123" s="1"/>
      <c r="D123" s="1"/>
      <c r="E123" s="1"/>
      <c r="F123" s="1"/>
      <c r="G123" s="1"/>
      <c r="H123" s="1"/>
    </row>
    <row r="124" spans="2:8" x14ac:dyDescent="0.25">
      <c r="C124" s="1"/>
      <c r="D124" s="1"/>
      <c r="E124" s="1"/>
      <c r="F124" s="1"/>
      <c r="G124" s="1"/>
      <c r="H124" s="1"/>
    </row>
    <row r="125" spans="2:8" x14ac:dyDescent="0.25">
      <c r="C125" s="1"/>
      <c r="D125" s="1"/>
      <c r="E125" s="1"/>
      <c r="F125" s="1"/>
      <c r="G125" s="1"/>
      <c r="H125" s="1"/>
    </row>
    <row r="126" spans="2:8" x14ac:dyDescent="0.25">
      <c r="C126" s="1"/>
      <c r="D126" s="1"/>
      <c r="E126" s="1"/>
      <c r="F126" s="1"/>
      <c r="G126" s="1"/>
      <c r="H126" s="1"/>
    </row>
    <row r="127" spans="2:8" x14ac:dyDescent="0.25">
      <c r="C127" s="1"/>
      <c r="D127" s="1"/>
      <c r="E127" s="1"/>
      <c r="F127" s="1"/>
      <c r="G127" s="1"/>
      <c r="H127" s="1"/>
    </row>
    <row r="128" spans="2:8" x14ac:dyDescent="0.25">
      <c r="C128" s="1"/>
      <c r="D128" s="1"/>
      <c r="E128" s="1"/>
      <c r="F128" s="1"/>
      <c r="G128" s="1"/>
      <c r="H128" s="1"/>
    </row>
    <row r="129" spans="3:8" x14ac:dyDescent="0.25">
      <c r="C129" s="1"/>
      <c r="D129" s="1"/>
      <c r="E129" s="1"/>
      <c r="F129" s="1"/>
      <c r="G129" s="1"/>
      <c r="H129" s="1"/>
    </row>
    <row r="130" spans="3:8" x14ac:dyDescent="0.25">
      <c r="C130" s="1"/>
      <c r="D130" s="1"/>
      <c r="E130" s="1"/>
      <c r="F130" s="1"/>
      <c r="G130" s="1"/>
      <c r="H130" s="1"/>
    </row>
    <row r="131" spans="3:8" x14ac:dyDescent="0.25">
      <c r="C131" s="1"/>
      <c r="D131" s="1"/>
      <c r="E131" s="1"/>
      <c r="F131" s="1"/>
      <c r="G131" s="1"/>
      <c r="H131" s="1"/>
    </row>
    <row r="132" spans="3:8" x14ac:dyDescent="0.25">
      <c r="C132" s="1"/>
      <c r="D132" s="1"/>
      <c r="E132" s="1"/>
      <c r="F132" s="1"/>
      <c r="G132" s="1"/>
      <c r="H132" s="1"/>
    </row>
    <row r="133" spans="3:8" x14ac:dyDescent="0.25">
      <c r="C133" s="1"/>
      <c r="D133" s="1"/>
      <c r="E133" s="1"/>
      <c r="F133" s="1"/>
      <c r="G133" s="1"/>
      <c r="H133" s="1"/>
    </row>
    <row r="134" spans="3:8" x14ac:dyDescent="0.25">
      <c r="C134" s="1"/>
      <c r="D134" s="1"/>
      <c r="E134" s="1"/>
      <c r="F134" s="1"/>
      <c r="G134" s="1"/>
      <c r="H134" s="1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6145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4</xdr:col>
                <xdr:colOff>1438275</xdr:colOff>
                <xdr:row>35</xdr:row>
                <xdr:rowOff>85725</xdr:rowOff>
              </to>
            </anchor>
          </objectPr>
        </oleObject>
      </mc:Choice>
      <mc:Fallback>
        <oleObject progId="Word.Document.12" shapeId="614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2017-11-27T10:37:26Z</dcterms:created>
  <dcterms:modified xsi:type="dcterms:W3CDTF">2017-11-28T06:25:19Z</dcterms:modified>
</cp:coreProperties>
</file>